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ewlease-my.sharepoint.com/personal/natasha_rhipe_com/Documents/Current Use/Documents/"/>
    </mc:Choice>
  </mc:AlternateContent>
  <xr:revisionPtr revIDLastSave="615" documentId="8_{1910561C-A96B-4789-B3FE-2EE6927FDB32}" xr6:coauthVersionLast="47" xr6:coauthVersionMax="47" xr10:uidLastSave="{4123CA9C-3C10-4C04-968D-78FBE9D5EA3B}"/>
  <bookViews>
    <workbookView xWindow="-120" yWindow="-120" windowWidth="29040" windowHeight="15720" xr2:uid="{00000000-000D-0000-FFFF-FFFF00000000}"/>
  </bookViews>
  <sheets>
    <sheet name="AnnualTermCalculator" sheetId="11" r:id="rId1"/>
    <sheet name="MonthlyTermCalculator" sheetId="3" r:id="rId2"/>
    <sheet name="FormValidation" sheetId="9" state="hidden" r:id="rId3"/>
  </sheets>
  <externalReferences>
    <externalReference r:id="rId4"/>
  </externalReferences>
  <definedNames>
    <definedName name="Currency">FormValidation!$B$2:$B$12</definedName>
    <definedName name="DiscountType">[1]INTERNAL!$B$2:$B$4</definedName>
    <definedName name="Month">FormValidation!$C$2:$C$13</definedName>
    <definedName name="ProductSKU">#REF!</definedName>
    <definedName name="Region">#REF!</definedName>
    <definedName name="Regions">#REF!</definedName>
    <definedName name="Regions2">#REF!</definedName>
    <definedName name="Term">#REF!</definedName>
    <definedName name="TermBillingCycle">FormValidation!$A$2:$A$3</definedName>
    <definedName name="VMFamili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1" i="3" l="1" a="1"/>
  <c r="I31" i="3" s="1"/>
  <c r="H31" i="3" a="1"/>
  <c r="H31" i="3" s="1"/>
  <c r="G31" i="3" a="1"/>
  <c r="G31" i="3" s="1"/>
  <c r="F31" i="3" a="1"/>
  <c r="F31" i="3" s="1"/>
  <c r="I30" i="3" a="1"/>
  <c r="I30" i="3" s="1"/>
  <c r="H30" i="3" a="1"/>
  <c r="H30" i="3" s="1"/>
  <c r="G30" i="3" a="1"/>
  <c r="G30" i="3" s="1"/>
  <c r="F30" i="3" a="1"/>
  <c r="F30" i="3" s="1"/>
  <c r="I29" i="3" a="1"/>
  <c r="I29" i="3" s="1"/>
  <c r="H29" i="3" a="1"/>
  <c r="H29" i="3" s="1"/>
  <c r="G29" i="3" a="1"/>
  <c r="G29" i="3" s="1"/>
  <c r="F29" i="3" a="1"/>
  <c r="F29" i="3" s="1"/>
  <c r="I28" i="3" a="1"/>
  <c r="I28" i="3" s="1"/>
  <c r="H28" i="3" a="1"/>
  <c r="H28" i="3" s="1"/>
  <c r="G28" i="3" a="1"/>
  <c r="G28" i="3" s="1"/>
  <c r="F28" i="3" a="1"/>
  <c r="F28" i="3" s="1"/>
  <c r="I27" i="3" a="1"/>
  <c r="I27" i="3" s="1"/>
  <c r="H27" i="3" a="1"/>
  <c r="H27" i="3" s="1"/>
  <c r="G27" i="3" a="1"/>
  <c r="G27" i="3" s="1"/>
  <c r="F27" i="3" a="1"/>
  <c r="F27" i="3" s="1"/>
  <c r="M37" i="11" a="1"/>
  <c r="M37" i="11" s="1"/>
  <c r="L37" i="11" a="1"/>
  <c r="L37" i="11" s="1"/>
  <c r="K37" i="11"/>
  <c r="O37" i="11" s="1" a="1"/>
  <c r="O37" i="11" s="1"/>
  <c r="J37" i="11"/>
  <c r="N37" i="11" s="1" a="1"/>
  <c r="N37" i="11" s="1"/>
  <c r="I37" i="11" a="1"/>
  <c r="I37" i="11" s="1"/>
  <c r="H37" i="11" a="1"/>
  <c r="H37" i="11" s="1"/>
  <c r="G37" i="11" a="1"/>
  <c r="G37" i="11" s="1"/>
  <c r="F37" i="11" a="1"/>
  <c r="F37" i="11" s="1"/>
  <c r="O36" i="11" a="1"/>
  <c r="O36" i="11" s="1"/>
  <c r="N36" i="11" a="1"/>
  <c r="N36" i="11" s="1"/>
  <c r="M36" i="11" a="1"/>
  <c r="M36" i="11" s="1"/>
  <c r="K36" i="11"/>
  <c r="J36" i="11"/>
  <c r="L36" i="11" s="1" a="1"/>
  <c r="L36" i="11" s="1"/>
  <c r="I36" i="11" a="1"/>
  <c r="I36" i="11" s="1"/>
  <c r="H36" i="11" a="1"/>
  <c r="H36" i="11" s="1"/>
  <c r="G36" i="11" a="1"/>
  <c r="G36" i="11" s="1"/>
  <c r="F36" i="11" a="1"/>
  <c r="F36" i="11" s="1"/>
  <c r="O35" i="11" a="1"/>
  <c r="O35" i="11" s="1"/>
  <c r="M35" i="11" a="1"/>
  <c r="M35" i="11" s="1"/>
  <c r="K35" i="11"/>
  <c r="J35" i="11"/>
  <c r="L35" i="11" s="1" a="1"/>
  <c r="L35" i="11" s="1"/>
  <c r="I35" i="11" a="1"/>
  <c r="I35" i="11" s="1"/>
  <c r="H35" i="11" a="1"/>
  <c r="H35" i="11" s="1"/>
  <c r="G35" i="11" a="1"/>
  <c r="G35" i="11" s="1"/>
  <c r="F35" i="11" a="1"/>
  <c r="F35" i="11" s="1"/>
  <c r="O34" i="11" a="1"/>
  <c r="O34" i="11" s="1"/>
  <c r="M34" i="11" a="1"/>
  <c r="M34" i="11" s="1"/>
  <c r="K34" i="11"/>
  <c r="J34" i="11"/>
  <c r="N34" i="11" s="1" a="1"/>
  <c r="N34" i="11" s="1"/>
  <c r="I34" i="11" a="1"/>
  <c r="I34" i="11" s="1"/>
  <c r="H34" i="11" a="1"/>
  <c r="H34" i="11" s="1"/>
  <c r="G34" i="11" a="1"/>
  <c r="G34" i="11" s="1"/>
  <c r="F34" i="11" a="1"/>
  <c r="F34" i="11" s="1"/>
  <c r="O33" i="11" a="1"/>
  <c r="O33" i="11" s="1"/>
  <c r="M33" i="11" a="1"/>
  <c r="M33" i="11" s="1"/>
  <c r="L33" i="11" a="1"/>
  <c r="L33" i="11" s="1"/>
  <c r="K33" i="11"/>
  <c r="J33" i="11"/>
  <c r="N33" i="11" s="1" a="1"/>
  <c r="N33" i="11" s="1"/>
  <c r="I33" i="11" a="1"/>
  <c r="I33" i="11" s="1"/>
  <c r="H33" i="11" a="1"/>
  <c r="H33" i="11" s="1"/>
  <c r="G33" i="11" a="1"/>
  <c r="G33" i="11" s="1"/>
  <c r="F33" i="11" a="1"/>
  <c r="F33" i="11" s="1"/>
  <c r="C26" i="11"/>
  <c r="J32" i="11"/>
  <c r="K32" i="11"/>
  <c r="N35" i="11" l="1" a="1"/>
  <c r="N35" i="11" s="1"/>
  <c r="L34" i="11" a="1"/>
  <c r="L34" i="11" s="1"/>
  <c r="C22" i="11"/>
  <c r="C19" i="11" s="1"/>
  <c r="C20" i="11" s="1"/>
  <c r="C21" i="11" s="1"/>
  <c r="C18" i="11"/>
  <c r="C18" i="3"/>
  <c r="C20" i="3"/>
  <c r="C19" i="3" s="1"/>
  <c r="C21" i="3" s="1"/>
  <c r="C27" i="11" l="1"/>
  <c r="L32" i="11" a="1"/>
  <c r="L32" i="11" s="1"/>
  <c r="N32" i="11" a="1"/>
  <c r="N32" i="11" s="1"/>
  <c r="M32" i="11" a="1"/>
  <c r="M32" i="11" s="1"/>
  <c r="O32" i="11" a="1"/>
  <c r="O32" i="11" s="1"/>
  <c r="C22" i="3"/>
  <c r="I32" i="11" l="1" a="1"/>
  <c r="I32" i="11" s="1"/>
  <c r="F32" i="11" a="1"/>
  <c r="F32" i="11" s="1"/>
  <c r="H32" i="11" a="1"/>
  <c r="H32" i="11" s="1"/>
  <c r="G32" i="11" a="1"/>
  <c r="G32" i="11" s="1"/>
  <c r="H26" i="3" a="1"/>
  <c r="H26" i="3" s="1"/>
  <c r="I26" i="3" l="1" a="1"/>
  <c r="I26" i="3" s="1"/>
  <c r="G26" i="3" a="1"/>
  <c r="G26" i="3" s="1"/>
  <c r="F26" i="3" a="1"/>
  <c r="F2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<sst xmlns="http://schemas.openxmlformats.org/spreadsheetml/2006/main" count="102" uniqueCount="78">
  <si>
    <t>Product</t>
  </si>
  <si>
    <t>Currency</t>
  </si>
  <si>
    <t>Microsoft CSP NCE Pro Rata Billing Calculator</t>
  </si>
  <si>
    <t>Term &amp; Billing Cycle</t>
  </si>
  <si>
    <t>Monthly Commitment with Monthly Billing</t>
  </si>
  <si>
    <t>Annual Commitment with Monthly Billing</t>
  </si>
  <si>
    <t>Annual Commitment with Annual Billing</t>
  </si>
  <si>
    <t>Billing Currency</t>
  </si>
  <si>
    <t>AUD</t>
  </si>
  <si>
    <t>NZD</t>
  </si>
  <si>
    <t>USD</t>
  </si>
  <si>
    <t>SGD</t>
  </si>
  <si>
    <t>MYR</t>
  </si>
  <si>
    <t>PHP</t>
  </si>
  <si>
    <t>THB</t>
  </si>
  <si>
    <t>IDR</t>
  </si>
  <si>
    <t>KRW</t>
  </si>
  <si>
    <t>JPY</t>
  </si>
  <si>
    <t>LKR</t>
  </si>
  <si>
    <t>SECTION B - Enter Change Date Information</t>
  </si>
  <si>
    <t>SECTION A - Select Term and Billing Parameters (as per the subscription)</t>
  </si>
  <si>
    <t>Subscription Start Date</t>
  </si>
  <si>
    <t>Billable Ratio</t>
  </si>
  <si>
    <t>Section C - Pricing Information</t>
  </si>
  <si>
    <t>Quantity to Increase By</t>
  </si>
  <si>
    <t>Change Month</t>
  </si>
  <si>
    <t>Month</t>
  </si>
  <si>
    <t>Days in 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</si>
  <si>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</si>
  <si>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</si>
  <si>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</si>
  <si>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</si>
  <si>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</si>
  <si>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</si>
  <si>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</si>
  <si>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</si>
  <si>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</si>
  <si>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</si>
  <si>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</si>
  <si>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</si>
  <si>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Number Days in Month</t>
  </si>
  <si>
    <t>Month Start Date</t>
  </si>
  <si>
    <t>Month End Date</t>
  </si>
  <si>
    <t>Change Date (Date on which you are processing the quantity change)</t>
  </si>
  <si>
    <t>•   Please make sure sections in Section A, Section B and Section C are completed (complete fields in yellow).</t>
  </si>
  <si>
    <t>Annual Commitment</t>
  </si>
  <si>
    <t>Subscription Term &amp; Billing Cycle</t>
  </si>
  <si>
    <t>Subscription End Date</t>
  </si>
  <si>
    <t>Number Days in Term</t>
  </si>
  <si>
    <t>Microsoft 365 Business Standard (NCE Product)</t>
  </si>
  <si>
    <t>Annual Reseller Price (as per PRISM)</t>
  </si>
  <si>
    <t>Annual End Customer Price (As Per PRISM)</t>
  </si>
  <si>
    <t>Monthly Reseller Price (as per PRISM)</t>
  </si>
  <si>
    <t>Monthly End Customer Price (As Per PRISM)</t>
  </si>
  <si>
    <r>
      <t xml:space="preserve">Pro-rata Reseller </t>
    </r>
    <r>
      <rPr>
        <b/>
        <sz val="11"/>
        <color theme="5" tint="-0.249977111117893"/>
        <rFont val="Calibri"/>
        <family val="2"/>
        <scheme val="minor"/>
      </rPr>
      <t>Unit</t>
    </r>
    <r>
      <rPr>
        <b/>
        <sz val="11"/>
        <color theme="1"/>
        <rFont val="Calibri"/>
        <family val="2"/>
        <scheme val="minor"/>
      </rPr>
      <t xml:space="preserve"> Price</t>
    </r>
  </si>
  <si>
    <r>
      <t xml:space="preserve">Pro-rata ERP </t>
    </r>
    <r>
      <rPr>
        <b/>
        <sz val="11"/>
        <color theme="5" tint="-0.249977111117893"/>
        <rFont val="Calibri"/>
        <family val="2"/>
        <scheme val="minor"/>
      </rPr>
      <t>Unit</t>
    </r>
    <r>
      <rPr>
        <b/>
        <sz val="11"/>
        <color theme="1"/>
        <rFont val="Calibri"/>
        <family val="2"/>
        <scheme val="minor"/>
      </rPr>
      <t xml:space="preserve"> Price</t>
    </r>
  </si>
  <si>
    <r>
      <t xml:space="preserve">Pro-rata Reseller </t>
    </r>
    <r>
      <rPr>
        <b/>
        <sz val="11"/>
        <color theme="5" tint="-0.249977111117893"/>
        <rFont val="Calibri"/>
        <family val="2"/>
        <scheme val="minor"/>
      </rPr>
      <t>Total</t>
    </r>
    <r>
      <rPr>
        <b/>
        <sz val="11"/>
        <color theme="1"/>
        <rFont val="Calibri"/>
        <family val="2"/>
        <scheme val="minor"/>
      </rPr>
      <t xml:space="preserve"> Price</t>
    </r>
  </si>
  <si>
    <r>
      <t xml:space="preserve">Pro-rata ERP </t>
    </r>
    <r>
      <rPr>
        <b/>
        <sz val="11"/>
        <color theme="5" tint="-0.249977111117893"/>
        <rFont val="Calibri"/>
        <family val="2"/>
        <scheme val="minor"/>
      </rPr>
      <t>Total</t>
    </r>
    <r>
      <rPr>
        <b/>
        <sz val="11"/>
        <color theme="1"/>
        <rFont val="Calibri"/>
        <family val="2"/>
        <scheme val="minor"/>
      </rPr>
      <t xml:space="preserve"> Price</t>
    </r>
  </si>
  <si>
    <t>Number Days Left in Term at Change Date</t>
  </si>
  <si>
    <r>
      <t xml:space="preserve">Annual Pro-rata Reseller </t>
    </r>
    <r>
      <rPr>
        <b/>
        <sz val="11"/>
        <color theme="5" tint="-0.249977111117893"/>
        <rFont val="Calibri"/>
        <family val="2"/>
        <scheme val="minor"/>
      </rPr>
      <t>Unit</t>
    </r>
    <r>
      <rPr>
        <b/>
        <sz val="11"/>
        <color theme="1"/>
        <rFont val="Calibri"/>
        <family val="2"/>
        <scheme val="minor"/>
      </rPr>
      <t xml:space="preserve"> Price</t>
    </r>
  </si>
  <si>
    <r>
      <t xml:space="preserve">Annual Pro-rata ERP </t>
    </r>
    <r>
      <rPr>
        <b/>
        <sz val="11"/>
        <color theme="5" tint="-0.249977111117893"/>
        <rFont val="Calibri"/>
        <family val="2"/>
        <scheme val="minor"/>
      </rPr>
      <t>Unit</t>
    </r>
    <r>
      <rPr>
        <b/>
        <sz val="11"/>
        <color theme="1"/>
        <rFont val="Calibri"/>
        <family val="2"/>
        <scheme val="minor"/>
      </rPr>
      <t xml:space="preserve"> Price</t>
    </r>
  </si>
  <si>
    <r>
      <t xml:space="preserve">Annual Pro-rata Reseller </t>
    </r>
    <r>
      <rPr>
        <b/>
        <sz val="11"/>
        <color theme="5" tint="-0.249977111117893"/>
        <rFont val="Calibri"/>
        <family val="2"/>
        <scheme val="minor"/>
      </rPr>
      <t>Total</t>
    </r>
    <r>
      <rPr>
        <b/>
        <sz val="11"/>
        <color theme="1"/>
        <rFont val="Calibri"/>
        <family val="2"/>
        <scheme val="minor"/>
      </rPr>
      <t xml:space="preserve"> Price</t>
    </r>
  </si>
  <si>
    <r>
      <t xml:space="preserve">Annual Pro-rata ERP </t>
    </r>
    <r>
      <rPr>
        <b/>
        <sz val="11"/>
        <color theme="5" tint="-0.249977111117893"/>
        <rFont val="Calibri"/>
        <family val="2"/>
        <scheme val="minor"/>
      </rPr>
      <t>Total</t>
    </r>
    <r>
      <rPr>
        <b/>
        <sz val="11"/>
        <color theme="1"/>
        <rFont val="Calibri"/>
        <family val="2"/>
        <scheme val="minor"/>
      </rPr>
      <t xml:space="preserve"> Price</t>
    </r>
  </si>
  <si>
    <r>
      <t xml:space="preserve">Monthly Pro-rata Reseller </t>
    </r>
    <r>
      <rPr>
        <b/>
        <sz val="11"/>
        <color theme="5" tint="-0.249977111117893"/>
        <rFont val="Calibri"/>
        <family val="2"/>
        <scheme val="minor"/>
      </rPr>
      <t>Unit</t>
    </r>
    <r>
      <rPr>
        <b/>
        <sz val="11"/>
        <color theme="1"/>
        <rFont val="Calibri"/>
        <family val="2"/>
        <scheme val="minor"/>
      </rPr>
      <t xml:space="preserve"> Price</t>
    </r>
  </si>
  <si>
    <r>
      <t xml:space="preserve">Monthly Pro-rata ERP </t>
    </r>
    <r>
      <rPr>
        <b/>
        <sz val="11"/>
        <color theme="5" tint="-0.249977111117893"/>
        <rFont val="Calibri"/>
        <family val="2"/>
        <scheme val="minor"/>
      </rPr>
      <t>Unit</t>
    </r>
    <r>
      <rPr>
        <b/>
        <sz val="11"/>
        <color theme="1"/>
        <rFont val="Calibri"/>
        <family val="2"/>
        <scheme val="minor"/>
      </rPr>
      <t xml:space="preserve"> Price</t>
    </r>
  </si>
  <si>
    <r>
      <t xml:space="preserve">Monthly Pro-rata Reseller </t>
    </r>
    <r>
      <rPr>
        <b/>
        <sz val="11"/>
        <color theme="5" tint="-0.249977111117893"/>
        <rFont val="Calibri"/>
        <family val="2"/>
        <scheme val="minor"/>
      </rPr>
      <t>Total</t>
    </r>
    <r>
      <rPr>
        <b/>
        <sz val="11"/>
        <color theme="1"/>
        <rFont val="Calibri"/>
        <family val="2"/>
        <scheme val="minor"/>
      </rPr>
      <t xml:space="preserve"> Price</t>
    </r>
  </si>
  <si>
    <r>
      <t xml:space="preserve">Monthly Pro-rata ERP </t>
    </r>
    <r>
      <rPr>
        <b/>
        <sz val="11"/>
        <color theme="5" tint="-0.249977111117893"/>
        <rFont val="Calibri"/>
        <family val="2"/>
        <scheme val="minor"/>
      </rPr>
      <t>Total</t>
    </r>
    <r>
      <rPr>
        <b/>
        <sz val="11"/>
        <color theme="1"/>
        <rFont val="Calibri"/>
        <family val="2"/>
        <scheme val="minor"/>
      </rPr>
      <t xml:space="preserve"> Price</t>
    </r>
  </si>
  <si>
    <r>
      <t xml:space="preserve">Monthly Reseller </t>
    </r>
    <r>
      <rPr>
        <b/>
        <sz val="11"/>
        <color theme="5" tint="-0.249977111117893"/>
        <rFont val="Calibri"/>
        <family val="2"/>
        <scheme val="minor"/>
      </rPr>
      <t>Unit</t>
    </r>
    <r>
      <rPr>
        <b/>
        <sz val="11"/>
        <color theme="1"/>
        <rFont val="Calibri"/>
        <family val="2"/>
        <scheme val="minor"/>
      </rPr>
      <t xml:space="preserve"> Price</t>
    </r>
  </si>
  <si>
    <r>
      <t xml:space="preserve">Monthly ERP </t>
    </r>
    <r>
      <rPr>
        <b/>
        <sz val="11"/>
        <color theme="5" tint="-0.249977111117893"/>
        <rFont val="Calibri"/>
        <family val="2"/>
        <scheme val="minor"/>
      </rPr>
      <t>Unit</t>
    </r>
    <r>
      <rPr>
        <b/>
        <sz val="11"/>
        <color theme="1"/>
        <rFont val="Calibri"/>
        <family val="2"/>
        <scheme val="minor"/>
      </rPr>
      <t xml:space="preserve"> Price</t>
    </r>
  </si>
  <si>
    <t>Number Days Left in Month at Change Date</t>
  </si>
  <si>
    <t>Annual Billable Ratio</t>
  </si>
  <si>
    <t>Monthly Billable Ratio</t>
  </si>
  <si>
    <t>Annual Pricing Information (Annual Billing Annual Term)</t>
  </si>
  <si>
    <t>Monthly Pricing Information (Monthly Billing Annual Term)</t>
  </si>
  <si>
    <t>•   This calculator may be helpful in projecting pro-rata charges for additional orders for annual commitment orders. Please also see our knowledge base article for more information on pro-rata billing.</t>
  </si>
  <si>
    <t>Link to Knowledge Base Article</t>
  </si>
  <si>
    <t>•   This calculator may be helpful in projecting pro-rata charges for additional orders for monthly commitment with monthly billing orders. Please also see our knowledge base article for more information on pro-rata billing.</t>
  </si>
  <si>
    <t>•   Please note that the first line in Section C has been prefilled as an example only in grey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</si>
</sst>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.0000000000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Verdana"/>
      <family val="2"/>
    </font>
    <font>
      <sz val="10"/>
      <name val="Verdana"/>
      <family val="2"/>
    </font>
    <font>
      <b/>
      <sz val="12"/>
      <color theme="0"/>
      <name val="Verdana"/>
      <family val="2"/>
    </font>
    <font>
      <b/>
      <sz val="10"/>
      <name val="Verdana"/>
      <family val="2"/>
    </font>
    <font>
      <sz val="8"/>
      <name val="Calibri"/>
      <family val="3"/>
      <charset val="129"/>
      <scheme val="minor"/>
    </font>
    <font>
      <sz val="8"/>
      <name val="Calibri"/>
      <family val="2"/>
      <scheme val="minor"/>
    </font>
    <font>
      <b/>
      <sz val="14"/>
      <color theme="7"/>
      <name val="Verdana"/>
      <family val="2"/>
    </font>
    <font>
      <b/>
      <sz val="11"/>
      <color theme="5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A212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7" fillId="0" borderId="0" applyNumberFormat="0" applyFill="0" applyBorder="0" applyAlignment="0" applyProtection="0"/>
  </cellStyleXfs>
  <cellXfs count="66">
    <xf numFmtId="0" fontId="0" fillId="0" borderId="0" xfId="0"/>
    <xf numFmtId="0" fontId="19" fillId="0" borderId="0" xfId="0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 applyProtection="1">
      <alignment vertical="center"/>
      <protection hidden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Protection="1">
      <protection locked="0"/>
    </xf>
    <xf numFmtId="0" fontId="16" fillId="36" borderId="13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36" borderId="13" xfId="0" applyFont="1" applyFill="1" applyBorder="1" applyAlignment="1" applyProtection="1">
      <alignment horizontal="left" vertical="center" wrapText="1"/>
      <protection locked="0"/>
    </xf>
    <xf numFmtId="0" fontId="16" fillId="35" borderId="10" xfId="0" applyFont="1" applyFill="1" applyBorder="1" applyAlignment="1" applyProtection="1">
      <alignment horizontal="center" vertical="center" wrapText="1"/>
      <protection locked="0"/>
    </xf>
    <xf numFmtId="164" fontId="0" fillId="0" borderId="10" xfId="0" applyNumberFormat="1" applyBorder="1" applyAlignment="1" applyProtection="1">
      <alignment horizontal="center" vertical="center"/>
    </xf>
    <xf numFmtId="0" fontId="0" fillId="0" borderId="0" xfId="0" applyFill="1"/>
    <xf numFmtId="0" fontId="20" fillId="37" borderId="0" xfId="0" applyFont="1" applyFill="1" applyBorder="1" applyAlignment="1" applyProtection="1">
      <alignment horizontal="left" vertical="center"/>
      <protection hidden="1"/>
    </xf>
    <xf numFmtId="0" fontId="0" fillId="36" borderId="10" xfId="0" applyFont="1" applyFill="1" applyBorder="1" applyAlignment="1" applyProtection="1">
      <alignment horizontal="left" vertical="center" wrapText="1"/>
      <protection locked="0"/>
    </xf>
    <xf numFmtId="0" fontId="0" fillId="34" borderId="10" xfId="0" applyFill="1" applyBorder="1" applyAlignment="1" applyProtection="1">
      <alignment horizontal="center"/>
      <protection locked="0"/>
    </xf>
    <xf numFmtId="0" fontId="16" fillId="35" borderId="13" xfId="0" applyFont="1" applyFill="1" applyBorder="1" applyAlignment="1" applyProtection="1">
      <alignment horizontal="center" vertical="center" wrapText="1"/>
      <protection locked="0"/>
    </xf>
    <xf numFmtId="0" fontId="0" fillId="34" borderId="13" xfId="0" applyFill="1" applyBorder="1" applyAlignment="1" applyProtection="1">
      <alignment horizontal="center"/>
      <protection locked="0"/>
    </xf>
    <xf numFmtId="0" fontId="16" fillId="35" borderId="18" xfId="0" applyFont="1" applyFill="1" applyBorder="1" applyAlignment="1" applyProtection="1">
      <alignment horizontal="center" vertical="center" wrapText="1"/>
      <protection locked="0"/>
    </xf>
    <xf numFmtId="164" fontId="0" fillId="0" borderId="20" xfId="0" applyNumberFormat="1" applyBorder="1" applyAlignment="1" applyProtection="1">
      <alignment horizontal="center" vertical="center"/>
    </xf>
    <xf numFmtId="164" fontId="0" fillId="0" borderId="21" xfId="0" applyNumberFormat="1" applyBorder="1" applyAlignment="1" applyProtection="1">
      <alignment horizontal="center" vertical="center"/>
    </xf>
    <xf numFmtId="164" fontId="0" fillId="0" borderId="14" xfId="0" applyNumberFormat="1" applyBorder="1" applyAlignment="1" applyProtection="1">
      <alignment horizontal="center" vertical="center"/>
    </xf>
    <xf numFmtId="164" fontId="0" fillId="0" borderId="15" xfId="0" applyNumberFormat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horizontal="left" vertical="center"/>
      <protection hidden="1"/>
    </xf>
    <xf numFmtId="0" fontId="0" fillId="38" borderId="10" xfId="0" applyFill="1" applyBorder="1" applyAlignment="1" applyProtection="1">
      <alignment horizontal="center"/>
      <protection locked="0"/>
    </xf>
    <xf numFmtId="0" fontId="0" fillId="38" borderId="13" xfId="0" applyFill="1" applyBorder="1" applyAlignment="1" applyProtection="1">
      <alignment horizontal="center"/>
      <protection locked="0"/>
    </xf>
    <xf numFmtId="164" fontId="0" fillId="38" borderId="20" xfId="0" applyNumberFormat="1" applyFill="1" applyBorder="1" applyAlignment="1" applyProtection="1">
      <alignment horizontal="center" vertical="center"/>
    </xf>
    <xf numFmtId="164" fontId="0" fillId="38" borderId="10" xfId="0" applyNumberFormat="1" applyFill="1" applyBorder="1" applyAlignment="1" applyProtection="1">
      <alignment horizontal="center" vertical="center"/>
    </xf>
    <xf numFmtId="0" fontId="16" fillId="35" borderId="20" xfId="0" applyFont="1" applyFill="1" applyBorder="1" applyAlignment="1" applyProtection="1">
      <alignment horizontal="center" vertical="center" wrapText="1"/>
      <protection locked="0"/>
    </xf>
    <xf numFmtId="0" fontId="16" fillId="35" borderId="21" xfId="0" applyFont="1" applyFill="1" applyBorder="1" applyAlignment="1" applyProtection="1">
      <alignment horizontal="center" vertical="center" wrapText="1"/>
      <protection locked="0"/>
    </xf>
    <xf numFmtId="164" fontId="0" fillId="0" borderId="24" xfId="0" applyNumberFormat="1" applyBorder="1" applyAlignment="1" applyProtection="1">
      <alignment horizontal="center" vertical="center"/>
    </xf>
    <xf numFmtId="164" fontId="0" fillId="38" borderId="13" xfId="0" applyNumberFormat="1" applyFill="1" applyBorder="1" applyAlignment="1" applyProtection="1">
      <alignment horizontal="center" vertical="center"/>
    </xf>
    <xf numFmtId="164" fontId="0" fillId="0" borderId="13" xfId="0" applyNumberFormat="1" applyBorder="1" applyAlignment="1" applyProtection="1">
      <alignment horizontal="center" vertical="center"/>
    </xf>
    <xf numFmtId="164" fontId="0" fillId="0" borderId="26" xfId="0" applyNumberFormat="1" applyBorder="1" applyAlignment="1" applyProtection="1">
      <alignment horizontal="center" vertical="center"/>
    </xf>
    <xf numFmtId="0" fontId="16" fillId="39" borderId="20" xfId="0" applyFont="1" applyFill="1" applyBorder="1" applyAlignment="1" applyProtection="1">
      <alignment horizontal="center" vertical="center" wrapText="1"/>
      <protection locked="0"/>
    </xf>
    <xf numFmtId="0" fontId="16" fillId="39" borderId="10" xfId="0" applyFont="1" applyFill="1" applyBorder="1" applyAlignment="1" applyProtection="1">
      <alignment horizontal="center" vertical="center" wrapText="1"/>
      <protection locked="0"/>
    </xf>
    <xf numFmtId="164" fontId="0" fillId="39" borderId="17" xfId="0" applyNumberFormat="1" applyFill="1" applyBorder="1" applyAlignment="1" applyProtection="1">
      <alignment horizontal="center" vertical="center"/>
    </xf>
    <xf numFmtId="164" fontId="0" fillId="39" borderId="27" xfId="0" applyNumberFormat="1" applyFill="1" applyBorder="1" applyAlignment="1" applyProtection="1">
      <alignment horizontal="center" vertical="center"/>
    </xf>
    <xf numFmtId="0" fontId="21" fillId="33" borderId="22" xfId="0" applyFont="1" applyFill="1" applyBorder="1" applyAlignment="1" applyProtection="1">
      <alignment horizontal="center" vertical="center" wrapText="1"/>
      <protection locked="0" hidden="1"/>
    </xf>
    <xf numFmtId="0" fontId="21" fillId="33" borderId="11" xfId="0" applyFont="1" applyFill="1" applyBorder="1" applyAlignment="1" applyProtection="1">
      <alignment horizontal="center" vertical="center" wrapText="1"/>
      <protection locked="0" hidden="1"/>
    </xf>
    <xf numFmtId="0" fontId="20" fillId="37" borderId="0" xfId="0" applyFont="1" applyFill="1" applyBorder="1" applyAlignment="1" applyProtection="1">
      <alignment vertical="center"/>
      <protection hidden="1"/>
    </xf>
    <xf numFmtId="0" fontId="27" fillId="37" borderId="0" xfId="42" applyFill="1" applyBorder="1" applyAlignment="1" applyProtection="1">
      <alignment vertical="center"/>
      <protection hidden="1"/>
    </xf>
    <xf numFmtId="0" fontId="21" fillId="33" borderId="0" xfId="0" applyFont="1" applyFill="1" applyBorder="1" applyAlignment="1" applyProtection="1">
      <alignment horizontal="left" vertical="center"/>
      <protection locked="0" hidden="1"/>
    </xf>
    <xf numFmtId="14" fontId="22" fillId="0" borderId="13" xfId="0" applyNumberFormat="1" applyFont="1" applyFill="1" applyBorder="1" applyAlignment="1" applyProtection="1">
      <alignment horizontal="center" vertical="center"/>
      <protection locked="0"/>
    </xf>
    <xf numFmtId="14" fontId="22" fillId="0" borderId="16" xfId="0" applyNumberFormat="1" applyFont="1" applyFill="1" applyBorder="1" applyAlignment="1" applyProtection="1">
      <alignment horizontal="center" vertical="center"/>
      <protection locked="0"/>
    </xf>
    <xf numFmtId="0" fontId="25" fillId="33" borderId="0" xfId="0" applyFont="1" applyFill="1" applyBorder="1" applyAlignment="1" applyProtection="1">
      <alignment horizontal="center" vertical="center"/>
      <protection hidden="1"/>
    </xf>
    <xf numFmtId="0" fontId="19" fillId="33" borderId="12" xfId="0" applyFont="1" applyFill="1" applyBorder="1" applyAlignment="1" applyProtection="1">
      <alignment horizontal="center" vertical="center"/>
      <protection hidden="1"/>
    </xf>
    <xf numFmtId="0" fontId="19" fillId="33" borderId="0" xfId="0" applyFont="1" applyFill="1" applyBorder="1" applyAlignment="1" applyProtection="1">
      <alignment horizontal="center" vertical="center"/>
      <protection hidden="1"/>
    </xf>
    <xf numFmtId="0" fontId="20" fillId="0" borderId="0" xfId="0" applyFont="1" applyFill="1" applyBorder="1" applyAlignment="1" applyProtection="1">
      <alignment horizontal="left" vertical="center"/>
      <protection hidden="1"/>
    </xf>
    <xf numFmtId="0" fontId="21" fillId="33" borderId="12" xfId="0" applyFont="1" applyFill="1" applyBorder="1" applyAlignment="1" applyProtection="1">
      <alignment horizontal="left" vertical="center"/>
      <protection locked="0" hidden="1"/>
    </xf>
    <xf numFmtId="14" fontId="22" fillId="34" borderId="13" xfId="0" applyNumberFormat="1" applyFont="1" applyFill="1" applyBorder="1" applyAlignment="1" applyProtection="1">
      <alignment horizontal="center" vertical="center"/>
      <protection locked="0"/>
    </xf>
    <xf numFmtId="14" fontId="22" fillId="34" borderId="16" xfId="0" applyNumberFormat="1" applyFont="1" applyFill="1" applyBorder="1" applyAlignment="1" applyProtection="1">
      <alignment horizontal="center" vertical="center"/>
      <protection locked="0"/>
    </xf>
    <xf numFmtId="0" fontId="1" fillId="34" borderId="13" xfId="0" applyFont="1" applyFill="1" applyBorder="1" applyAlignment="1" applyProtection="1">
      <alignment horizontal="center" vertical="center" wrapText="1"/>
      <protection locked="0"/>
    </xf>
    <xf numFmtId="0" fontId="1" fillId="34" borderId="16" xfId="0" applyFont="1" applyFill="1" applyBorder="1" applyAlignment="1" applyProtection="1">
      <alignment horizontal="center" vertical="center" wrapText="1"/>
      <protection locked="0"/>
    </xf>
    <xf numFmtId="0" fontId="18" fillId="34" borderId="13" xfId="0" applyFont="1" applyFill="1" applyBorder="1" applyAlignment="1" applyProtection="1">
      <alignment horizontal="center" vertical="top" wrapText="1"/>
      <protection locked="0"/>
    </xf>
    <xf numFmtId="0" fontId="18" fillId="34" borderId="16" xfId="0" applyFont="1" applyFill="1" applyBorder="1" applyAlignment="1" applyProtection="1">
      <alignment horizontal="center" vertical="top" wrapText="1"/>
      <protection locked="0"/>
    </xf>
    <xf numFmtId="2" fontId="22" fillId="37" borderId="10" xfId="0" applyNumberFormat="1" applyFont="1" applyFill="1" applyBorder="1" applyAlignment="1" applyProtection="1">
      <alignment horizontal="center" vertical="center"/>
      <protection locked="0"/>
    </xf>
    <xf numFmtId="165" fontId="22" fillId="37" borderId="10" xfId="0" applyNumberFormat="1" applyFont="1" applyFill="1" applyBorder="1" applyAlignment="1" applyProtection="1">
      <alignment horizontal="center" vertical="center"/>
      <protection locked="0"/>
    </xf>
    <xf numFmtId="1" fontId="22" fillId="37" borderId="10" xfId="0" applyNumberFormat="1" applyFont="1" applyFill="1" applyBorder="1" applyAlignment="1" applyProtection="1">
      <alignment horizontal="center" vertical="center"/>
      <protection locked="0"/>
    </xf>
    <xf numFmtId="0" fontId="21" fillId="33" borderId="18" xfId="0" applyFont="1" applyFill="1" applyBorder="1" applyAlignment="1" applyProtection="1">
      <alignment horizontal="center" vertical="center" wrapText="1"/>
      <protection locked="0" hidden="1"/>
    </xf>
    <xf numFmtId="0" fontId="21" fillId="33" borderId="23" xfId="0" applyFont="1" applyFill="1" applyBorder="1" applyAlignment="1" applyProtection="1">
      <alignment horizontal="center" vertical="center" wrapText="1"/>
      <protection locked="0" hidden="1"/>
    </xf>
    <xf numFmtId="0" fontId="21" fillId="33" borderId="25" xfId="0" applyFont="1" applyFill="1" applyBorder="1" applyAlignment="1" applyProtection="1">
      <alignment horizontal="center" vertical="center" wrapText="1"/>
      <protection locked="0" hidden="1"/>
    </xf>
    <xf numFmtId="0" fontId="21" fillId="33" borderId="19" xfId="0" applyFont="1" applyFill="1" applyBorder="1" applyAlignment="1" applyProtection="1">
      <alignment horizontal="center" vertical="center" wrapText="1"/>
      <protection locked="0" hidden="1"/>
    </xf>
    <xf numFmtId="1" fontId="22" fillId="0" borderId="13" xfId="0" applyNumberFormat="1" applyFont="1" applyFill="1" applyBorder="1" applyAlignment="1" applyProtection="1">
      <alignment horizontal="center" vertical="center"/>
      <protection locked="0"/>
    </xf>
    <xf numFmtId="1" fontId="22" fillId="0" borderId="16" xfId="0" applyNumberFormat="1" applyFont="1" applyFill="1" applyBorder="1" applyAlignment="1" applyProtection="1">
      <alignment horizontal="center" vertical="center"/>
      <protection locked="0"/>
    </xf>
    <xf numFmtId="0" fontId="20" fillId="37" borderId="0" xfId="0" applyFont="1" applyFill="1" applyBorder="1" applyAlignment="1" applyProtection="1">
      <alignment horizontal="left" vertical="center" wrapText="1"/>
      <protection hidden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76200</xdr:rowOff>
    </xdr:from>
    <xdr:to>
      <xdr:col>1</xdr:col>
      <xdr:colOff>2200275</xdr:colOff>
      <xdr:row>3</xdr:row>
      <xdr:rowOff>427567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BE18DCA-ABA4-48F0-9B93-8E01AD2C9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85750" y="76200"/>
          <a:ext cx="2076450" cy="9228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76200</xdr:rowOff>
    </xdr:from>
    <xdr:to>
      <xdr:col>1</xdr:col>
      <xdr:colOff>2200275</xdr:colOff>
      <xdr:row>3</xdr:row>
      <xdr:rowOff>427567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CC20437F-1E23-59A4-E929-514440B31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85750" y="76200"/>
          <a:ext cx="2076450" cy="92286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tasha.robb/Documents/Pricelists/RHIPE%20PARTNER%20PRICELIST%20-%20Q3%20FY19%20-%20v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es_Index"/>
      <sheetName val="Sales_Introduction"/>
      <sheetName val="Sales_QuotingTool"/>
      <sheetName val="Sales_ProductList"/>
      <sheetName val="SALES_VMware"/>
      <sheetName val="Introduction"/>
      <sheetName val="Index"/>
      <sheetName val="AcronABC"/>
      <sheetName val="AcronABC_INT"/>
      <sheetName val="BeyondCRM"/>
      <sheetName val="BeycondCRM_INT"/>
      <sheetName val="CitrixCSP"/>
      <sheetName val="DataCore"/>
      <sheetName val="Docusign"/>
      <sheetName val="Hancom"/>
      <sheetName val="Hubone"/>
      <sheetName val="HubOne_INT"/>
      <sheetName val="Kemp"/>
      <sheetName val="LiveTiles"/>
      <sheetName val="MSCSP"/>
      <sheetName val="MSSPLA"/>
      <sheetName val="Nexon"/>
      <sheetName val="Nexon_INT"/>
      <sheetName val="RedHat"/>
      <sheetName val="Sinefa"/>
      <sheetName val="SkyKick"/>
      <sheetName val="SMX"/>
      <sheetName val="SMX_INT"/>
      <sheetName val="Symantec"/>
      <sheetName val="Tracemail"/>
      <sheetName val="Tracemail_INT"/>
      <sheetName val="TrendMicro"/>
      <sheetName val="TrendMicro_INT"/>
      <sheetName val="Veeam_Migration"/>
      <sheetName val="Veeam_2019"/>
      <sheetName val="Veeam_Legacy_2018"/>
      <sheetName val="Veeam_Legacy_17"/>
      <sheetName val="VMware"/>
      <sheetName val="Wiise"/>
      <sheetName val="Wiise_INT"/>
      <sheetName val="ZimbraBSP"/>
      <sheetName val="ZimbraVAR"/>
      <sheetName val="Symantec_INT"/>
      <sheetName val="Veeam19_INT"/>
      <sheetName val="CitrixCSP_INT"/>
      <sheetName val="DataCore_INT"/>
      <sheetName val="Docusign_INT"/>
      <sheetName val="Hancom_INT"/>
      <sheetName val="Kemp_INT"/>
      <sheetName val="LiveTiles_INT"/>
      <sheetName val="CSP_INT"/>
      <sheetName val="SPLA_INT"/>
      <sheetName val="Red Hat_INT"/>
      <sheetName val="Sinefa_INT"/>
      <sheetName val="SkyKick_INT"/>
      <sheetName val="VeeamMIG_INT"/>
      <sheetName val="Veeam18_INT"/>
      <sheetName val="Veeam17_INT"/>
      <sheetName val="VMware_INT"/>
      <sheetName val="ZimbraBSP_INT"/>
      <sheetName val="ZimbraVAR_INT"/>
      <sheetName val="INTERNAL"/>
      <sheetName val="Sales_INTER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>
        <row r="2">
          <cell r="B2" t="str">
            <v>Select a type</v>
          </cell>
        </row>
        <row r="3">
          <cell r="B3" t="str">
            <v>Discount</v>
          </cell>
        </row>
        <row r="4">
          <cell r="B4" t="str">
            <v>Margin</v>
          </cell>
        </row>
      </sheetData>
      <sheetData sheetId="6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operations.rhipe.com/portal/en/kb/articles/billable-ratio-pro-rata-charge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operations.rhipe.com/portal/en/kb/articles/billable-ratio-pro-rata-charge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26B3A-1294-4E2A-ADEB-888BBEFAB62F}">
  <sheetPr>
    <pageSetUpPr fitToPage="1"/>
  </sheetPr>
  <dimension ref="A4:O37"/>
  <sheetViews>
    <sheetView showGridLines="0" tabSelected="1" topLeftCell="A7" workbookViewId="0">
      <selection activeCell="D35" sqref="D35"/>
    </sheetView>
  </sheetViews>
  <sheetFormatPr defaultRowHeight="15"/>
  <cols>
    <col min="1" max="1" width="2.42578125" customWidth="1"/>
    <col min="2" max="2" width="50.5703125" customWidth="1"/>
    <col min="3" max="3" width="20.7109375" customWidth="1"/>
    <col min="4" max="4" width="24.28515625" customWidth="1"/>
    <col min="5" max="5" width="12.42578125" customWidth="1"/>
    <col min="6" max="6" width="19" style="3" customWidth="1"/>
    <col min="7" max="7" width="15.140625" style="3" customWidth="1"/>
    <col min="8" max="8" width="18.42578125" style="3" customWidth="1"/>
    <col min="9" max="9" width="16" style="3" customWidth="1"/>
    <col min="10" max="11" width="17.28515625" style="3" hidden="1" customWidth="1"/>
    <col min="12" max="12" width="17.28515625" style="3" customWidth="1"/>
    <col min="13" max="13" width="16.28515625" style="3" customWidth="1"/>
    <col min="14" max="14" width="18" style="3" customWidth="1"/>
    <col min="15" max="15" width="16.28515625" style="3" customWidth="1"/>
  </cols>
  <sheetData>
    <row r="4" spans="1:15" ht="42" customHeight="1"/>
    <row r="5" spans="1:15" ht="18">
      <c r="A5" s="1"/>
      <c r="B5" s="46" t="s">
        <v>2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</row>
    <row r="6" spans="1:15" ht="18">
      <c r="A6" s="1"/>
      <c r="B6" s="45" t="s">
        <v>45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</row>
    <row r="7" spans="1:15">
      <c r="A7" s="2"/>
      <c r="B7" s="40" t="s">
        <v>74</v>
      </c>
      <c r="C7" s="40"/>
      <c r="D7" s="40"/>
      <c r="E7" s="40"/>
      <c r="F7" s="40"/>
      <c r="G7" s="40"/>
      <c r="H7" s="40"/>
      <c r="I7" s="40"/>
      <c r="J7" s="40"/>
      <c r="K7" s="40"/>
      <c r="L7" s="40"/>
      <c r="M7" s="41" t="s">
        <v>75</v>
      </c>
      <c r="N7" s="40"/>
      <c r="O7" s="40"/>
    </row>
    <row r="8" spans="1:15" s="12" customFormat="1">
      <c r="A8" s="2"/>
      <c r="B8" s="48" t="s">
        <v>44</v>
      </c>
      <c r="C8" s="48"/>
      <c r="D8" s="48"/>
      <c r="E8" s="48"/>
      <c r="F8" s="48"/>
      <c r="G8" s="48"/>
      <c r="H8" s="23"/>
      <c r="I8" s="23"/>
      <c r="J8" s="23"/>
      <c r="K8" s="23"/>
      <c r="L8" s="23"/>
      <c r="M8" s="23"/>
      <c r="N8" s="23"/>
      <c r="O8" s="23"/>
    </row>
    <row r="9" spans="1:15" s="12" customFormat="1">
      <c r="A9" s="2"/>
      <c r="B9" s="48" t="s">
        <v>77</v>
      </c>
      <c r="C9" s="48"/>
      <c r="D9" s="48"/>
      <c r="E9" s="48"/>
      <c r="F9" s="48"/>
      <c r="G9" s="48"/>
      <c r="H9" s="23"/>
      <c r="I9" s="23"/>
      <c r="J9" s="23"/>
      <c r="K9" s="23"/>
      <c r="L9" s="23"/>
      <c r="M9" s="23"/>
      <c r="N9" s="23"/>
      <c r="O9" s="23"/>
    </row>
    <row r="11" spans="1:15">
      <c r="B11" s="49" t="s">
        <v>20</v>
      </c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</row>
    <row r="12" spans="1:15" ht="15" customHeight="1">
      <c r="B12" s="6" t="s">
        <v>46</v>
      </c>
      <c r="C12" s="52" t="s">
        <v>6</v>
      </c>
      <c r="D12" s="53"/>
      <c r="F12"/>
      <c r="G12"/>
      <c r="H12"/>
      <c r="I12"/>
      <c r="J12"/>
      <c r="K12"/>
      <c r="L12"/>
      <c r="M12"/>
      <c r="N12"/>
      <c r="O12"/>
    </row>
    <row r="13" spans="1:15">
      <c r="B13" s="6" t="s">
        <v>7</v>
      </c>
      <c r="C13" s="54" t="s">
        <v>14</v>
      </c>
      <c r="D13" s="55"/>
      <c r="F13"/>
      <c r="G13"/>
      <c r="H13"/>
      <c r="I13"/>
      <c r="J13"/>
      <c r="K13"/>
      <c r="L13"/>
      <c r="M13"/>
      <c r="N13"/>
      <c r="O13"/>
    </row>
    <row r="14" spans="1:15">
      <c r="B14" s="7"/>
      <c r="C14" s="7"/>
      <c r="D14" s="7"/>
      <c r="F14"/>
      <c r="G14"/>
      <c r="H14"/>
      <c r="I14"/>
      <c r="J14"/>
      <c r="K14"/>
      <c r="L14"/>
      <c r="M14"/>
      <c r="N14"/>
      <c r="O14"/>
    </row>
    <row r="15" spans="1:15">
      <c r="B15" s="49" t="s">
        <v>19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</row>
    <row r="16" spans="1:15" ht="30">
      <c r="B16" s="9" t="s">
        <v>43</v>
      </c>
      <c r="C16" s="50">
        <v>44762</v>
      </c>
      <c r="D16" s="51"/>
      <c r="F16"/>
      <c r="G16"/>
      <c r="H16"/>
      <c r="I16"/>
      <c r="J16"/>
      <c r="K16"/>
      <c r="L16"/>
      <c r="M16"/>
      <c r="N16"/>
      <c r="O16"/>
    </row>
    <row r="17" spans="2:15">
      <c r="B17" s="9" t="s">
        <v>25</v>
      </c>
      <c r="C17" s="50" t="s">
        <v>34</v>
      </c>
      <c r="D17" s="51"/>
      <c r="F17"/>
      <c r="G17"/>
      <c r="H17"/>
      <c r="I17"/>
      <c r="J17"/>
      <c r="K17"/>
      <c r="L17"/>
      <c r="M17"/>
      <c r="N17"/>
      <c r="O17"/>
    </row>
    <row r="18" spans="2:15" hidden="1">
      <c r="B18" s="9" t="s">
        <v>41</v>
      </c>
      <c r="C18" s="43">
        <f>$C$16-DAY($C$16)+1</f>
        <v>44743</v>
      </c>
      <c r="D18" s="44"/>
      <c r="F18"/>
      <c r="G18"/>
      <c r="H18"/>
      <c r="I18"/>
      <c r="J18"/>
      <c r="K18"/>
      <c r="L18"/>
      <c r="M18"/>
      <c r="N18"/>
      <c r="O18"/>
    </row>
    <row r="19" spans="2:15" hidden="1">
      <c r="B19" s="9" t="s">
        <v>42</v>
      </c>
      <c r="C19" s="43">
        <f>$C$16-DAY($C$16)+C22</f>
        <v>44773</v>
      </c>
      <c r="D19" s="44"/>
      <c r="F19"/>
      <c r="G19"/>
      <c r="H19"/>
      <c r="I19"/>
      <c r="J19"/>
      <c r="K19"/>
      <c r="L19"/>
      <c r="M19"/>
      <c r="N19"/>
      <c r="O19"/>
    </row>
    <row r="20" spans="2:15" hidden="1">
      <c r="B20" s="14" t="s">
        <v>69</v>
      </c>
      <c r="C20" s="56">
        <f>_xlfn.DAYS(C19,C16)+1</f>
        <v>12</v>
      </c>
      <c r="D20" s="56"/>
      <c r="F20"/>
      <c r="G20"/>
      <c r="H20"/>
      <c r="I20"/>
      <c r="J20"/>
      <c r="K20"/>
      <c r="L20"/>
      <c r="M20"/>
      <c r="N20"/>
      <c r="O20"/>
    </row>
    <row r="21" spans="2:15" hidden="1">
      <c r="B21" s="14" t="s">
        <v>71</v>
      </c>
      <c r="C21" s="57">
        <f>C20/C22</f>
        <v>0.38709677419354838</v>
      </c>
      <c r="D21" s="57"/>
      <c r="F21"/>
      <c r="G21"/>
      <c r="H21"/>
      <c r="I21"/>
      <c r="J21"/>
      <c r="K21"/>
      <c r="L21"/>
      <c r="M21"/>
      <c r="N21"/>
      <c r="O21"/>
    </row>
    <row r="22" spans="2:15" hidden="1">
      <c r="B22" s="14" t="s">
        <v>40</v>
      </c>
      <c r="C22" s="63">
        <f>VLOOKUP(C17,FormValidation!C2:D13,2,0)</f>
        <v>31</v>
      </c>
      <c r="D22" s="64"/>
      <c r="F22"/>
      <c r="G22"/>
      <c r="H22"/>
      <c r="I22"/>
      <c r="J22"/>
      <c r="K22"/>
      <c r="L22"/>
      <c r="M22"/>
      <c r="N22"/>
      <c r="O22"/>
    </row>
    <row r="23" spans="2:15">
      <c r="B23" s="9" t="s">
        <v>21</v>
      </c>
      <c r="C23" s="50">
        <v>44629</v>
      </c>
      <c r="D23" s="51"/>
      <c r="F23"/>
      <c r="G23"/>
      <c r="H23"/>
      <c r="I23"/>
      <c r="J23"/>
      <c r="K23"/>
      <c r="L23"/>
      <c r="M23"/>
      <c r="N23"/>
      <c r="O23"/>
    </row>
    <row r="24" spans="2:15">
      <c r="B24" s="9" t="s">
        <v>47</v>
      </c>
      <c r="C24" s="50">
        <v>44993</v>
      </c>
      <c r="D24" s="51"/>
      <c r="F24"/>
      <c r="G24"/>
      <c r="H24"/>
      <c r="I24"/>
      <c r="J24"/>
      <c r="K24"/>
      <c r="L24"/>
      <c r="M24"/>
      <c r="N24"/>
      <c r="O24"/>
    </row>
    <row r="25" spans="2:15">
      <c r="B25" s="14" t="s">
        <v>48</v>
      </c>
      <c r="C25" s="56">
        <v>364</v>
      </c>
      <c r="D25" s="56"/>
      <c r="F25"/>
      <c r="G25"/>
      <c r="H25"/>
      <c r="I25"/>
      <c r="J25"/>
      <c r="K25"/>
      <c r="L25"/>
      <c r="M25"/>
      <c r="N25"/>
      <c r="O25"/>
    </row>
    <row r="26" spans="2:15">
      <c r="B26" s="14" t="s">
        <v>58</v>
      </c>
      <c r="C26" s="56">
        <f>_xlfn.DAYS(C24,C16)</f>
        <v>231</v>
      </c>
      <c r="D26" s="56"/>
      <c r="F26"/>
      <c r="G26"/>
      <c r="H26"/>
      <c r="I26"/>
      <c r="J26"/>
      <c r="K26"/>
      <c r="L26"/>
      <c r="M26"/>
      <c r="N26"/>
      <c r="O26"/>
    </row>
    <row r="27" spans="2:15">
      <c r="B27" s="14" t="s">
        <v>70</v>
      </c>
      <c r="C27" s="57">
        <f>C26/C25</f>
        <v>0.63461538461538458</v>
      </c>
      <c r="D27" s="57"/>
      <c r="F27"/>
      <c r="G27"/>
      <c r="H27"/>
      <c r="I27"/>
      <c r="J27"/>
      <c r="K27"/>
      <c r="L27"/>
      <c r="M27"/>
      <c r="N27"/>
      <c r="O27"/>
    </row>
    <row r="28" spans="2:15">
      <c r="B28" s="7"/>
      <c r="C28" s="7"/>
      <c r="D28" s="7"/>
      <c r="E28" s="5"/>
      <c r="F28" s="8"/>
      <c r="G28" s="8"/>
      <c r="H28" s="8"/>
      <c r="I28" s="8"/>
      <c r="J28" s="8"/>
      <c r="K28" s="8"/>
      <c r="L28" s="8"/>
      <c r="M28" s="8"/>
      <c r="N28" s="8"/>
      <c r="O28" s="8"/>
    </row>
    <row r="29" spans="2:15" ht="15.75" thickBot="1">
      <c r="B29" s="42" t="s">
        <v>23</v>
      </c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</row>
    <row r="30" spans="2:15" s="4" customFormat="1" ht="31.5" customHeight="1">
      <c r="B30" s="39"/>
      <c r="C30" s="39"/>
      <c r="D30" s="39"/>
      <c r="E30" s="39"/>
      <c r="F30" s="59" t="s">
        <v>72</v>
      </c>
      <c r="G30" s="60"/>
      <c r="H30" s="60"/>
      <c r="I30" s="61"/>
      <c r="J30" s="38"/>
      <c r="K30" s="38"/>
      <c r="L30" s="59" t="s">
        <v>73</v>
      </c>
      <c r="M30" s="60"/>
      <c r="N30" s="60"/>
      <c r="O30" s="62"/>
    </row>
    <row r="31" spans="2:15" s="4" customFormat="1" ht="45">
      <c r="B31" s="10" t="s">
        <v>0</v>
      </c>
      <c r="C31" s="10" t="s">
        <v>50</v>
      </c>
      <c r="D31" s="10" t="s">
        <v>51</v>
      </c>
      <c r="E31" s="16" t="s">
        <v>24</v>
      </c>
      <c r="F31" s="28" t="s">
        <v>59</v>
      </c>
      <c r="G31" s="10" t="s">
        <v>60</v>
      </c>
      <c r="H31" s="10" t="s">
        <v>61</v>
      </c>
      <c r="I31" s="16" t="s">
        <v>62</v>
      </c>
      <c r="J31" s="34" t="s">
        <v>67</v>
      </c>
      <c r="K31" s="35" t="s">
        <v>68</v>
      </c>
      <c r="L31" s="28" t="s">
        <v>63</v>
      </c>
      <c r="M31" s="10" t="s">
        <v>64</v>
      </c>
      <c r="N31" s="10" t="s">
        <v>65</v>
      </c>
      <c r="O31" s="29" t="s">
        <v>66</v>
      </c>
    </row>
    <row r="32" spans="2:15">
      <c r="B32" s="24" t="s">
        <v>49</v>
      </c>
      <c r="C32" s="24">
        <v>2107.15</v>
      </c>
      <c r="D32" s="24">
        <v>2479</v>
      </c>
      <c r="E32" s="25">
        <v>1</v>
      </c>
      <c r="F32" s="26" cm="1">
        <f t="array" ref="F32">_xlfn.IFS($C$13="AUD",ROUND($C32*$C$27,2),$C$13="NZD",ROUND($C32*$C$27,2),$C$13="USD",ROUND($C32*$C$27,2),$C$13="SGD",ROUNDUP($C32*$C$27,2),$C$13="MYR",ROUNDUP($C32*$C$27,2),$C$13="PHP",ROUNDUP($C32*$C$27,0),$C$13="THB",ROUNDUP($C32*$C$27,0),$C$13="IDR",ROUNDUP($C32*$C$27,-2),$C$13="KRW",ROUNDUP($C32*$C$27,0),$C$13="JPY",ROUNDDOWN($C32*$C$27,0),$C$13="LKR",ROUNDUP($C32*$C$27,2))</f>
        <v>1338</v>
      </c>
      <c r="G32" s="27" cm="1">
        <f t="array" ref="G32">_xlfn.IFS($C$13="AUD",ROUND($D32*$C$27,2),$C$13="NZD",ROUND($D32*$C$27,2),$C$13="USD",ROUND($D32*$C$27,2),$C$13="SGD",ROUNDUP($D32*$C$27,2),$C$13="MYR",ROUNDUP($D32*$C$27,2),$C$13="PHP",ROUNDUP($D32*$C$27,0),$C$13="THB",ROUNDUP($D32*$C$27,0),$C$13="IDR",ROUNDUP($D32*$C$27,-2),$C$13="KRW",ROUNDUP($D32*$C$27,0),$C$13="JPY",ROUNDDOWN($D32*$C$27,0),$C$13="LKR",ROUNDUP($D32*$C$27,2))</f>
        <v>1574</v>
      </c>
      <c r="H32" s="27" cm="1">
        <f t="array" ref="H32">_xlfn.IFS($C$13="AUD",ROUND($C32*$E$32*$C$27,2),$C$13="NZD",ROUND($C32*$E$32*$C$27,2),$C$13="USD",ROUND($C32*$E$32*$C$27,2),$C$13="SGD",ROUNDUP($C32*$E$32*$C$27,2),$C$13="MYR",ROUNDUP($C32*$E$32*$C$27,2),$C$13="PHP",ROUNDUP($C32*$E$32*$C$27,0),$C$13="THB",ROUNDUP($C32*$E$32*$C$27,0),$C$13="IDR",ROUNDUP($C32*$E$32*$C$27,-2),$C$13="KRW",ROUNDUP($C32*$E$32*$C$27,0),$C$13="JPY",ROUNDDOWN($C32*$E$32*$C$27,0),$C$13="LKR",ROUNDUP($C32*$E$32*$C$27,2))</f>
        <v>1338</v>
      </c>
      <c r="I32" s="31" cm="1">
        <f t="array" ref="I32">_xlfn.IFS($C$13="AUD",ROUND($D32*$E$32*$C$27,2),$C$13="NZD",ROUND($D32*$E$32*$C$27,2),$C$13="USD",ROUND($D32*$E$32*$C$27,2),$C$13="SGD",ROUNDUP($D32*$E$32*$C$27,2),$C$13="MYR",ROUNDUP($D32*$E$32*$C$27,2),$C$13="PHP",ROUNDUP($D32*$E$32*$C$27,0),$C$13="THB",ROUNDUP($D32*$E$32*$C$27,0),$C$13="IDR",ROUNDUP($D32*$E$32*$C$27,-2),$C$13="KRW",ROUNDUP($D32*$E$32*$C$27,0),$C$13="JPY",ROUNDDOWN($D32*$E$32*$C$27,0),$C$13="LKR",ROUNDUP($D32*$E$32*$C$27,2))</f>
        <v>1574</v>
      </c>
      <c r="J32" s="36">
        <f>C32/12</f>
        <v>175.59583333333333</v>
      </c>
      <c r="K32" s="36">
        <f>D32/12</f>
        <v>206.58333333333334</v>
      </c>
      <c r="L32" s="26" cm="1">
        <f t="array" ref="L32">_xlfn.IFS($C$13="AUD",ROUND($J32*$C$21,2),$C$13="NZD",ROUND($J32*$C$21,2),$C$13="USD",ROUND($J32*$C$21,2),$C$13="SGD",ROUNDUP($J32*$C$21,2),$C$13="MYR",ROUNDUP($J32*$C$21,2),$C$13="PHP",ROUNDUP($J32*$C$21,0),$C$13="THB",ROUNDUP($J32*$C$21,0),$C$13="IDR",ROUNDUP($J32*$C$21,-2),$C$13="KRW",ROUNDUP($J32*$C$21,0),$C$13="JPY",ROUNDDOWN($J32*$C$21,0),$C$13="LKR",ROUNDUP($J32*$C$21,2))</f>
        <v>68</v>
      </c>
      <c r="M32" s="27" cm="1">
        <f t="array" ref="M32">_xlfn.IFS($C$13="AUD",ROUND($K32*$C$21,2),$C$13="NZD",ROUND($K32*$C$21,2),$C$13="USD",ROUND($K32*$C$21,2),$C$13="SGD",ROUNDUP($K32*$C$21,2),$C$13="MYR",ROUNDUP($K32*$C$21,2),$C$13="PHP",ROUNDUP($K32*$C$21,0),$C$13="THB",ROUNDUP($K32*$C$21,0),$C$13="IDR",ROUNDUP($K32*$C$21,-2),$C$13="KRW",ROUNDUP($K32*$C$21,0),$C$13="JPY",ROUNDDOWN($K32*$C$21,0),$C$13="LKR",ROUNDUP($K32*$C$21,2))</f>
        <v>80</v>
      </c>
      <c r="N32" s="27" cm="1">
        <f t="array" ref="N32">_xlfn.IFS($C$13="AUD",ROUND($J32*$E$32*$C$21,2),$C$13="NZD",ROUND($J32*$E$32*$C$21,2),$C$13="USD",ROUND($J32*$E$32*$C$21,2),$C$13="SGD",ROUNDUP($J32*$E$32*$C$21,2),$C$13="MYR",ROUNDUP($J32*$E$32*$C$21,2),$C$13="PHP",ROUNDUP($J32*$E$32*$C$21,0),$C$13="THB",ROUNDUP($J32*$E$32*$C$21,0),$C$13="IDR",ROUNDUP($J32*$E$32*$C$21,-2),$C$13="KRW",ROUNDUP($J32*$E$32*$C$21,0),$C$13="JPY",ROUNDDOWN($J32*$E$32*$C$21,0),$C$13="LKR",ROUNDUP($J32*$E$32*$C$21,2))</f>
        <v>68</v>
      </c>
      <c r="O32" s="27" cm="1">
        <f t="array" ref="O32">_xlfn.IFS($C$13="AUD",ROUND($K32*$E$32*$C$21,2),$C$13="NZD",ROUND($K32*$E$32*$C$21,2),$C$13="USD",ROUND($K32*$E$32*$C$21,2),$C$13="SGD",ROUNDUP($K32*$E$32*$C$21,2),$C$13="MYR",ROUNDUP($K32*$E$32*$C$21,2),$C$13="PHP",ROUNDUP($K32*$E$32*$C$21,0),$C$13="THB",ROUNDUP($K32*$E$32*$C$21,0),$C$13="IDR",ROUNDUP($K32*$E$32*$C$21,-2),$C$13="KRW",ROUNDUP($K32*$E$32*$C$21,0),$C$13="JPY",ROUNDDOWN($K32*$E$32*$C$21,0),$C$13="LKR",ROUNDUP($K32*$E$32*$C$21,2))</f>
        <v>80</v>
      </c>
    </row>
    <row r="33" spans="2:15">
      <c r="B33" s="15"/>
      <c r="C33" s="15"/>
      <c r="D33" s="15"/>
      <c r="E33" s="17"/>
      <c r="F33" s="19" cm="1">
        <f t="array" ref="F33">_xlfn.IFS($C$13="AUD",ROUND($C33*$C$27,2),$C$13="NZD",ROUND($C33*$C$27,2),$C$13="USD",ROUND($C33*$C$27,2),$C$13="SGD",ROUNDUP($C33*$C$27,2),$C$13="MYR",ROUNDUP($C33*$C$27,2),$C$13="PHP",ROUNDUP($C33*$C$27,0),$C$13="THB",ROUNDUP($C33*$C$27,0),$C$13="IDR",ROUNDUP($C33*$C$27,-2),$C$13="KRW",ROUNDUP($C33*$C$27,0),$C$13="JPY",ROUNDDOWN($C33*$C$27,0),$C$13="LKR",ROUNDUP($C33*$C$27,2))</f>
        <v>0</v>
      </c>
      <c r="G33" s="11" cm="1">
        <f t="array" ref="G33">_xlfn.IFS($C$13="AUD",ROUND($D33*$C$27,2),$C$13="NZD",ROUND($D33*$C$27,2),$C$13="USD",ROUND($D33*$C$27,2),$C$13="SGD",ROUNDUP($D33*$C$27,2),$C$13="MYR",ROUNDUP($D33*$C$27,2),$C$13="PHP",ROUNDUP($D33*$C$27,0),$C$13="THB",ROUNDUP($D33*$C$27,0),$C$13="IDR",ROUNDUP($D33*$C$27,-2),$C$13="KRW",ROUNDUP($D33*$C$27,0),$C$13="JPY",ROUNDDOWN($D33*$C$27,0),$C$13="LKR",ROUNDUP($D33*$C$27,2))</f>
        <v>0</v>
      </c>
      <c r="H33" s="11" cm="1">
        <f t="array" ref="H33">_xlfn.IFS($C$13="AUD",ROUND($C33*$E$32*$C$27,2),$C$13="NZD",ROUND($C33*$E$32*$C$27,2),$C$13="USD",ROUND($C33*$E$32*$C$27,2),$C$13="SGD",ROUNDUP($C33*$E$32*$C$27,2),$C$13="MYR",ROUNDUP($C33*$E$32*$C$27,2),$C$13="PHP",ROUNDUP($C33*$E$32*$C$27,0),$C$13="THB",ROUNDUP($C33*$E$32*$C$27,0),$C$13="IDR",ROUNDUP($C33*$E$32*$C$27,-2),$C$13="KRW",ROUNDUP($C33*$E$32*$C$27,0),$C$13="JPY",ROUNDDOWN($C33*$E$32*$C$27,0),$C$13="LKR",ROUNDUP($C33*$E$32*$C$27,2))</f>
        <v>0</v>
      </c>
      <c r="I33" s="32" cm="1">
        <f t="array" ref="I33">_xlfn.IFS($C$13="AUD",ROUND($D33*$E$32*$C$27,2),$C$13="NZD",ROUND($D33*$E$32*$C$27,2),$C$13="USD",ROUND($D33*$E$32*$C$27,2),$C$13="SGD",ROUNDUP($D33*$E$32*$C$27,2),$C$13="MYR",ROUNDUP($D33*$E$32*$C$27,2),$C$13="PHP",ROUNDUP($D33*$E$32*$C$27,0),$C$13="THB",ROUNDUP($D33*$E$32*$C$27,0),$C$13="IDR",ROUNDUP($D33*$E$32*$C$27,-2),$C$13="KRW",ROUNDUP($D33*$E$32*$C$27,0),$C$13="JPY",ROUNDDOWN($D33*$E$32*$C$27,0),$C$13="LKR",ROUNDUP($D33*$E$32*$C$27,2))</f>
        <v>0</v>
      </c>
      <c r="J33" s="36">
        <f t="shared" ref="J33:J37" si="0">C33/12</f>
        <v>0</v>
      </c>
      <c r="K33" s="36">
        <f t="shared" ref="K33:K37" si="1">D33/12</f>
        <v>0</v>
      </c>
      <c r="L33" s="19" cm="1">
        <f t="array" ref="L33">_xlfn.IFS($C$13="AUD",ROUND($J33*$C$21,2),$C$13="NZD",ROUND($J33*$C$21,2),$C$13="USD",ROUND($J33*$C$21,2),$C$13="SGD",ROUNDUP($J33*$C$21,2),$C$13="MYR",ROUNDUP($J33*$C$21,2),$C$13="PHP",ROUNDUP($J33*$C$21,0),$C$13="THB",ROUNDUP($J33*$C$21,0),$C$13="IDR",ROUNDUP($J33*$C$21,-2),$C$13="KRW",ROUNDUP($J33*$C$21,0),$C$13="JPY",ROUNDDOWN($J33*$C$21,0),$C$13="LKR",ROUNDUP($J33*$C$21,2))</f>
        <v>0</v>
      </c>
      <c r="M33" s="11" cm="1">
        <f t="array" ref="M33">_xlfn.IFS($C$13="AUD",ROUND($K33*$C$21,2),$C$13="NZD",ROUND($K33*$C$21,2),$C$13="USD",ROUND($K33*$C$21,2),$C$13="SGD",ROUNDUP($K33*$C$21,2),$C$13="MYR",ROUNDUP($K33*$C$21,2),$C$13="PHP",ROUNDUP($K33*$C$21,0),$C$13="THB",ROUNDUP($K33*$C$21,0),$C$13="IDR",ROUNDUP($K33*$C$21,-2),$C$13="KRW",ROUNDUP($K33*$C$21,0),$C$13="JPY",ROUNDDOWN($K33*$C$21,0),$C$13="LKR",ROUNDUP($K33*$C$21,2))</f>
        <v>0</v>
      </c>
      <c r="N33" s="11" cm="1">
        <f t="array" ref="N33">_xlfn.IFS($C$13="AUD",ROUND($J33*$E$32*$C$21,2),$C$13="NZD",ROUND($J33*$E$32*$C$21,2),$C$13="USD",ROUND($J33*$E$32*$C$21,2),$C$13="SGD",ROUNDUP($J33*$E$32*$C$21,2),$C$13="MYR",ROUNDUP($J33*$E$32*$C$21,2),$C$13="PHP",ROUNDUP($J33*$E$32*$C$21,0),$C$13="THB",ROUNDUP($J33*$E$32*$C$21,0),$C$13="IDR",ROUNDUP($J33*$E$32*$C$21,-2),$C$13="KRW",ROUNDUP($J33*$E$32*$C$21,0),$C$13="JPY",ROUNDDOWN($J33*$E$32*$C$21,0),$C$13="LKR",ROUNDUP($J33*$E$32*$C$21,2))</f>
        <v>0</v>
      </c>
      <c r="O33" s="20" cm="1">
        <f t="array" ref="O33">_xlfn.IFS($C$13="AUD",ROUND($K33*$E$32*$C$21,2),$C$13="NZD",ROUND($K33*$E$32*$C$21,2),$C$13="USD",ROUND($K33*$E$32*$C$21,2),$C$13="SGD",ROUNDUP($K33*$E$32*$C$21,2),$C$13="MYR",ROUNDUP($K33*$E$32*$C$21,2),$C$13="PHP",ROUNDUP($K33*$E$32*$C$21,0),$C$13="THB",ROUNDUP($K33*$E$32*$C$21,0),$C$13="IDR",ROUNDUP($K33*$E$32*$C$21,-2),$C$13="KRW",ROUNDUP($K33*$E$32*$C$21,0),$C$13="JPY",ROUNDDOWN($K33*$E$32*$C$21,0),$C$13="LKR",ROUNDUP($K33*$E$32*$C$21,2))</f>
        <v>0</v>
      </c>
    </row>
    <row r="34" spans="2:15">
      <c r="B34" s="15"/>
      <c r="C34" s="15"/>
      <c r="D34" s="15"/>
      <c r="E34" s="17"/>
      <c r="F34" s="19" cm="1">
        <f t="array" ref="F34">_xlfn.IFS($C$13="AUD",ROUND($C34*$C$27,2),$C$13="NZD",ROUND($C34*$C$27,2),$C$13="USD",ROUND($C34*$C$27,2),$C$13="SGD",ROUNDUP($C34*$C$27,2),$C$13="MYR",ROUNDUP($C34*$C$27,2),$C$13="PHP",ROUNDUP($C34*$C$27,0),$C$13="THB",ROUNDUP($C34*$C$27,0),$C$13="IDR",ROUNDUP($C34*$C$27,-2),$C$13="KRW",ROUNDUP($C34*$C$27,0),$C$13="JPY",ROUNDDOWN($C34*$C$27,0),$C$13="LKR",ROUNDUP($C34*$C$27,2))</f>
        <v>0</v>
      </c>
      <c r="G34" s="11" cm="1">
        <f t="array" ref="G34">_xlfn.IFS($C$13="AUD",ROUND($D34*$C$27,2),$C$13="NZD",ROUND($D34*$C$27,2),$C$13="USD",ROUND($D34*$C$27,2),$C$13="SGD",ROUNDUP($D34*$C$27,2),$C$13="MYR",ROUNDUP($D34*$C$27,2),$C$13="PHP",ROUNDUP($D34*$C$27,0),$C$13="THB",ROUNDUP($D34*$C$27,0),$C$13="IDR",ROUNDUP($D34*$C$27,-2),$C$13="KRW",ROUNDUP($D34*$C$27,0),$C$13="JPY",ROUNDDOWN($D34*$C$27,0),$C$13="LKR",ROUNDUP($D34*$C$27,2))</f>
        <v>0</v>
      </c>
      <c r="H34" s="11" cm="1">
        <f t="array" ref="H34">_xlfn.IFS($C$13="AUD",ROUND($C34*$E$32*$C$27,2),$C$13="NZD",ROUND($C34*$E$32*$C$27,2),$C$13="USD",ROUND($C34*$E$32*$C$27,2),$C$13="SGD",ROUNDUP($C34*$E$32*$C$27,2),$C$13="MYR",ROUNDUP($C34*$E$32*$C$27,2),$C$13="PHP",ROUNDUP($C34*$E$32*$C$27,0),$C$13="THB",ROUNDUP($C34*$E$32*$C$27,0),$C$13="IDR",ROUNDUP($C34*$E$32*$C$27,-2),$C$13="KRW",ROUNDUP($C34*$E$32*$C$27,0),$C$13="JPY",ROUNDDOWN($C34*$E$32*$C$27,0),$C$13="LKR",ROUNDUP($C34*$E$32*$C$27,2))</f>
        <v>0</v>
      </c>
      <c r="I34" s="32" cm="1">
        <f t="array" ref="I34">_xlfn.IFS($C$13="AUD",ROUND($D34*$E$32*$C$27,2),$C$13="NZD",ROUND($D34*$E$32*$C$27,2),$C$13="USD",ROUND($D34*$E$32*$C$27,2),$C$13="SGD",ROUNDUP($D34*$E$32*$C$27,2),$C$13="MYR",ROUNDUP($D34*$E$32*$C$27,2),$C$13="PHP",ROUNDUP($D34*$E$32*$C$27,0),$C$13="THB",ROUNDUP($D34*$E$32*$C$27,0),$C$13="IDR",ROUNDUP($D34*$E$32*$C$27,-2),$C$13="KRW",ROUNDUP($D34*$E$32*$C$27,0),$C$13="JPY",ROUNDDOWN($D34*$E$32*$C$27,0),$C$13="LKR",ROUNDUP($D34*$E$32*$C$27,2))</f>
        <v>0</v>
      </c>
      <c r="J34" s="36">
        <f t="shared" si="0"/>
        <v>0</v>
      </c>
      <c r="K34" s="36">
        <f t="shared" si="1"/>
        <v>0</v>
      </c>
      <c r="L34" s="19" cm="1">
        <f t="array" ref="L34">_xlfn.IFS($C$13="AUD",ROUND($J34*$C$21,2),$C$13="NZD",ROUND($J34*$C$21,2),$C$13="USD",ROUND($J34*$C$21,2),$C$13="SGD",ROUNDUP($J34*$C$21,2),$C$13="MYR",ROUNDUP($J34*$C$21,2),$C$13="PHP",ROUNDUP($J34*$C$21,0),$C$13="THB",ROUNDUP($J34*$C$21,0),$C$13="IDR",ROUNDUP($J34*$C$21,-2),$C$13="KRW",ROUNDUP($J34*$C$21,0),$C$13="JPY",ROUNDDOWN($J34*$C$21,0),$C$13="LKR",ROUNDUP($J34*$C$21,2))</f>
        <v>0</v>
      </c>
      <c r="M34" s="11" cm="1">
        <f t="array" ref="M34">_xlfn.IFS($C$13="AUD",ROUND($K34*$C$21,2),$C$13="NZD",ROUND($K34*$C$21,2),$C$13="USD",ROUND($K34*$C$21,2),$C$13="SGD",ROUNDUP($K34*$C$21,2),$C$13="MYR",ROUNDUP($K34*$C$21,2),$C$13="PHP",ROUNDUP($K34*$C$21,0),$C$13="THB",ROUNDUP($K34*$C$21,0),$C$13="IDR",ROUNDUP($K34*$C$21,-2),$C$13="KRW",ROUNDUP($K34*$C$21,0),$C$13="JPY",ROUNDDOWN($K34*$C$21,0),$C$13="LKR",ROUNDUP($K34*$C$21,2))</f>
        <v>0</v>
      </c>
      <c r="N34" s="11" cm="1">
        <f t="array" ref="N34">_xlfn.IFS($C$13="AUD",ROUND($J34*$E$32*$C$21,2),$C$13="NZD",ROUND($J34*$E$32*$C$21,2),$C$13="USD",ROUND($J34*$E$32*$C$21,2),$C$13="SGD",ROUNDUP($J34*$E$32*$C$21,2),$C$13="MYR",ROUNDUP($J34*$E$32*$C$21,2),$C$13="PHP",ROUNDUP($J34*$E$32*$C$21,0),$C$13="THB",ROUNDUP($J34*$E$32*$C$21,0),$C$13="IDR",ROUNDUP($J34*$E$32*$C$21,-2),$C$13="KRW",ROUNDUP($J34*$E$32*$C$21,0),$C$13="JPY",ROUNDDOWN($J34*$E$32*$C$21,0),$C$13="LKR",ROUNDUP($J34*$E$32*$C$21,2))</f>
        <v>0</v>
      </c>
      <c r="O34" s="20" cm="1">
        <f t="array" ref="O34">_xlfn.IFS($C$13="AUD",ROUND($K34*$E$32*$C$21,2),$C$13="NZD",ROUND($K34*$E$32*$C$21,2),$C$13="USD",ROUND($K34*$E$32*$C$21,2),$C$13="SGD",ROUNDUP($K34*$E$32*$C$21,2),$C$13="MYR",ROUNDUP($K34*$E$32*$C$21,2),$C$13="PHP",ROUNDUP($K34*$E$32*$C$21,0),$C$13="THB",ROUNDUP($K34*$E$32*$C$21,0),$C$13="IDR",ROUNDUP($K34*$E$32*$C$21,-2),$C$13="KRW",ROUNDUP($K34*$E$32*$C$21,0),$C$13="JPY",ROUNDDOWN($K34*$E$32*$C$21,0),$C$13="LKR",ROUNDUP($K34*$E$32*$C$21,2))</f>
        <v>0</v>
      </c>
    </row>
    <row r="35" spans="2:15">
      <c r="B35" s="15"/>
      <c r="C35" s="15"/>
      <c r="D35" s="15"/>
      <c r="E35" s="17"/>
      <c r="F35" s="19" cm="1">
        <f t="array" ref="F35">_xlfn.IFS($C$13="AUD",ROUND($C35*$C$27,2),$C$13="NZD",ROUND($C35*$C$27,2),$C$13="USD",ROUND($C35*$C$27,2),$C$13="SGD",ROUNDUP($C35*$C$27,2),$C$13="MYR",ROUNDUP($C35*$C$27,2),$C$13="PHP",ROUNDUP($C35*$C$27,0),$C$13="THB",ROUNDUP($C35*$C$27,0),$C$13="IDR",ROUNDUP($C35*$C$27,-2),$C$13="KRW",ROUNDUP($C35*$C$27,0),$C$13="JPY",ROUNDDOWN($C35*$C$27,0),$C$13="LKR",ROUNDUP($C35*$C$27,2))</f>
        <v>0</v>
      </c>
      <c r="G35" s="11" cm="1">
        <f t="array" ref="G35">_xlfn.IFS($C$13="AUD",ROUND($D35*$C$27,2),$C$13="NZD",ROUND($D35*$C$27,2),$C$13="USD",ROUND($D35*$C$27,2),$C$13="SGD",ROUNDUP($D35*$C$27,2),$C$13="MYR",ROUNDUP($D35*$C$27,2),$C$13="PHP",ROUNDUP($D35*$C$27,0),$C$13="THB",ROUNDUP($D35*$C$27,0),$C$13="IDR",ROUNDUP($D35*$C$27,-2),$C$13="KRW",ROUNDUP($D35*$C$27,0),$C$13="JPY",ROUNDDOWN($D35*$C$27,0),$C$13="LKR",ROUNDUP($D35*$C$27,2))</f>
        <v>0</v>
      </c>
      <c r="H35" s="11" cm="1">
        <f t="array" ref="H35">_xlfn.IFS($C$13="AUD",ROUND($C35*$E$32*$C$27,2),$C$13="NZD",ROUND($C35*$E$32*$C$27,2),$C$13="USD",ROUND($C35*$E$32*$C$27,2),$C$13="SGD",ROUNDUP($C35*$E$32*$C$27,2),$C$13="MYR",ROUNDUP($C35*$E$32*$C$27,2),$C$13="PHP",ROUNDUP($C35*$E$32*$C$27,0),$C$13="THB",ROUNDUP($C35*$E$32*$C$27,0),$C$13="IDR",ROUNDUP($C35*$E$32*$C$27,-2),$C$13="KRW",ROUNDUP($C35*$E$32*$C$27,0),$C$13="JPY",ROUNDDOWN($C35*$E$32*$C$27,0),$C$13="LKR",ROUNDUP($C35*$E$32*$C$27,2))</f>
        <v>0</v>
      </c>
      <c r="I35" s="32" cm="1">
        <f t="array" ref="I35">_xlfn.IFS($C$13="AUD",ROUND($D35*$E$32*$C$27,2),$C$13="NZD",ROUND($D35*$E$32*$C$27,2),$C$13="USD",ROUND($D35*$E$32*$C$27,2),$C$13="SGD",ROUNDUP($D35*$E$32*$C$27,2),$C$13="MYR",ROUNDUP($D35*$E$32*$C$27,2),$C$13="PHP",ROUNDUP($D35*$E$32*$C$27,0),$C$13="THB",ROUNDUP($D35*$E$32*$C$27,0),$C$13="IDR",ROUNDUP($D35*$E$32*$C$27,-2),$C$13="KRW",ROUNDUP($D35*$E$32*$C$27,0),$C$13="JPY",ROUNDDOWN($D35*$E$32*$C$27,0),$C$13="LKR",ROUNDUP($D35*$E$32*$C$27,2))</f>
        <v>0</v>
      </c>
      <c r="J35" s="36">
        <f t="shared" si="0"/>
        <v>0</v>
      </c>
      <c r="K35" s="36">
        <f t="shared" si="1"/>
        <v>0</v>
      </c>
      <c r="L35" s="19" cm="1">
        <f t="array" ref="L35">_xlfn.IFS($C$13="AUD",ROUND($J35*$C$21,2),$C$13="NZD",ROUND($J35*$C$21,2),$C$13="USD",ROUND($J35*$C$21,2),$C$13="SGD",ROUNDUP($J35*$C$21,2),$C$13="MYR",ROUNDUP($J35*$C$21,2),$C$13="PHP",ROUNDUP($J35*$C$21,0),$C$13="THB",ROUNDUP($J35*$C$21,0),$C$13="IDR",ROUNDUP($J35*$C$21,-2),$C$13="KRW",ROUNDUP($J35*$C$21,0),$C$13="JPY",ROUNDDOWN($J35*$C$21,0),$C$13="LKR",ROUNDUP($J35*$C$21,2))</f>
        <v>0</v>
      </c>
      <c r="M35" s="11" cm="1">
        <f t="array" ref="M35">_xlfn.IFS($C$13="AUD",ROUND($K35*$C$21,2),$C$13="NZD",ROUND($K35*$C$21,2),$C$13="USD",ROUND($K35*$C$21,2),$C$13="SGD",ROUNDUP($K35*$C$21,2),$C$13="MYR",ROUNDUP($K35*$C$21,2),$C$13="PHP",ROUNDUP($K35*$C$21,0),$C$13="THB",ROUNDUP($K35*$C$21,0),$C$13="IDR",ROUNDUP($K35*$C$21,-2),$C$13="KRW",ROUNDUP($K35*$C$21,0),$C$13="JPY",ROUNDDOWN($K35*$C$21,0),$C$13="LKR",ROUNDUP($K35*$C$21,2))</f>
        <v>0</v>
      </c>
      <c r="N35" s="11" cm="1">
        <f t="array" ref="N35">_xlfn.IFS($C$13="AUD",ROUND($J35*$E$32*$C$21,2),$C$13="NZD",ROUND($J35*$E$32*$C$21,2),$C$13="USD",ROUND($J35*$E$32*$C$21,2),$C$13="SGD",ROUNDUP($J35*$E$32*$C$21,2),$C$13="MYR",ROUNDUP($J35*$E$32*$C$21,2),$C$13="PHP",ROUNDUP($J35*$E$32*$C$21,0),$C$13="THB",ROUNDUP($J35*$E$32*$C$21,0),$C$13="IDR",ROUNDUP($J35*$E$32*$C$21,-2),$C$13="KRW",ROUNDUP($J35*$E$32*$C$21,0),$C$13="JPY",ROUNDDOWN($J35*$E$32*$C$21,0),$C$13="LKR",ROUNDUP($J35*$E$32*$C$21,2))</f>
        <v>0</v>
      </c>
      <c r="O35" s="20" cm="1">
        <f t="array" ref="O35">_xlfn.IFS($C$13="AUD",ROUND($K35*$E$32*$C$21,2),$C$13="NZD",ROUND($K35*$E$32*$C$21,2),$C$13="USD",ROUND($K35*$E$32*$C$21,2),$C$13="SGD",ROUNDUP($K35*$E$32*$C$21,2),$C$13="MYR",ROUNDUP($K35*$E$32*$C$21,2),$C$13="PHP",ROUNDUP($K35*$E$32*$C$21,0),$C$13="THB",ROUNDUP($K35*$E$32*$C$21,0),$C$13="IDR",ROUNDUP($K35*$E$32*$C$21,-2),$C$13="KRW",ROUNDUP($K35*$E$32*$C$21,0),$C$13="JPY",ROUNDDOWN($K35*$E$32*$C$21,0),$C$13="LKR",ROUNDUP($K35*$E$32*$C$21,2))</f>
        <v>0</v>
      </c>
    </row>
    <row r="36" spans="2:15">
      <c r="B36" s="15"/>
      <c r="C36" s="15"/>
      <c r="D36" s="15"/>
      <c r="E36" s="17"/>
      <c r="F36" s="19" cm="1">
        <f t="array" ref="F36">_xlfn.IFS($C$13="AUD",ROUND($C36*$C$27,2),$C$13="NZD",ROUND($C36*$C$27,2),$C$13="USD",ROUND($C36*$C$27,2),$C$13="SGD",ROUNDUP($C36*$C$27,2),$C$13="MYR",ROUNDUP($C36*$C$27,2),$C$13="PHP",ROUNDUP($C36*$C$27,0),$C$13="THB",ROUNDUP($C36*$C$27,0),$C$13="IDR",ROUNDUP($C36*$C$27,-2),$C$13="KRW",ROUNDUP($C36*$C$27,0),$C$13="JPY",ROUNDDOWN($C36*$C$27,0),$C$13="LKR",ROUNDUP($C36*$C$27,2))</f>
        <v>0</v>
      </c>
      <c r="G36" s="11" cm="1">
        <f t="array" ref="G36">_xlfn.IFS($C$13="AUD",ROUND($D36*$C$27,2),$C$13="NZD",ROUND($D36*$C$27,2),$C$13="USD",ROUND($D36*$C$27,2),$C$13="SGD",ROUNDUP($D36*$C$27,2),$C$13="MYR",ROUNDUP($D36*$C$27,2),$C$13="PHP",ROUNDUP($D36*$C$27,0),$C$13="THB",ROUNDUP($D36*$C$27,0),$C$13="IDR",ROUNDUP($D36*$C$27,-2),$C$13="KRW",ROUNDUP($D36*$C$27,0),$C$13="JPY",ROUNDDOWN($D36*$C$27,0),$C$13="LKR",ROUNDUP($D36*$C$27,2))</f>
        <v>0</v>
      </c>
      <c r="H36" s="11" cm="1">
        <f t="array" ref="H36">_xlfn.IFS($C$13="AUD",ROUND($C36*$E$32*$C$27,2),$C$13="NZD",ROUND($C36*$E$32*$C$27,2),$C$13="USD",ROUND($C36*$E$32*$C$27,2),$C$13="SGD",ROUNDUP($C36*$E$32*$C$27,2),$C$13="MYR",ROUNDUP($C36*$E$32*$C$27,2),$C$13="PHP",ROUNDUP($C36*$E$32*$C$27,0),$C$13="THB",ROUNDUP($C36*$E$32*$C$27,0),$C$13="IDR",ROUNDUP($C36*$E$32*$C$27,-2),$C$13="KRW",ROUNDUP($C36*$E$32*$C$27,0),$C$13="JPY",ROUNDDOWN($C36*$E$32*$C$27,0),$C$13="LKR",ROUNDUP($C36*$E$32*$C$27,2))</f>
        <v>0</v>
      </c>
      <c r="I36" s="32" cm="1">
        <f t="array" ref="I36">_xlfn.IFS($C$13="AUD",ROUND($D36*$E$32*$C$27,2),$C$13="NZD",ROUND($D36*$E$32*$C$27,2),$C$13="USD",ROUND($D36*$E$32*$C$27,2),$C$13="SGD",ROUNDUP($D36*$E$32*$C$27,2),$C$13="MYR",ROUNDUP($D36*$E$32*$C$27,2),$C$13="PHP",ROUNDUP($D36*$E$32*$C$27,0),$C$13="THB",ROUNDUP($D36*$E$32*$C$27,0),$C$13="IDR",ROUNDUP($D36*$E$32*$C$27,-2),$C$13="KRW",ROUNDUP($D36*$E$32*$C$27,0),$C$13="JPY",ROUNDDOWN($D36*$E$32*$C$27,0),$C$13="LKR",ROUNDUP($D36*$E$32*$C$27,2))</f>
        <v>0</v>
      </c>
      <c r="J36" s="36">
        <f t="shared" si="0"/>
        <v>0</v>
      </c>
      <c r="K36" s="36">
        <f t="shared" si="1"/>
        <v>0</v>
      </c>
      <c r="L36" s="19" cm="1">
        <f t="array" ref="L36">_xlfn.IFS($C$13="AUD",ROUND($J36*$C$21,2),$C$13="NZD",ROUND($J36*$C$21,2),$C$13="USD",ROUND($J36*$C$21,2),$C$13="SGD",ROUNDUP($J36*$C$21,2),$C$13="MYR",ROUNDUP($J36*$C$21,2),$C$13="PHP",ROUNDUP($J36*$C$21,0),$C$13="THB",ROUNDUP($J36*$C$21,0),$C$13="IDR",ROUNDUP($J36*$C$21,-2),$C$13="KRW",ROUNDUP($J36*$C$21,0),$C$13="JPY",ROUNDDOWN($J36*$C$21,0),$C$13="LKR",ROUNDUP($J36*$C$21,2))</f>
        <v>0</v>
      </c>
      <c r="M36" s="11" cm="1">
        <f t="array" ref="M36">_xlfn.IFS($C$13="AUD",ROUND($K36*$C$21,2),$C$13="NZD",ROUND($K36*$C$21,2),$C$13="USD",ROUND($K36*$C$21,2),$C$13="SGD",ROUNDUP($K36*$C$21,2),$C$13="MYR",ROUNDUP($K36*$C$21,2),$C$13="PHP",ROUNDUP($K36*$C$21,0),$C$13="THB",ROUNDUP($K36*$C$21,0),$C$13="IDR",ROUNDUP($K36*$C$21,-2),$C$13="KRW",ROUNDUP($K36*$C$21,0),$C$13="JPY",ROUNDDOWN($K36*$C$21,0),$C$13="LKR",ROUNDUP($K36*$C$21,2))</f>
        <v>0</v>
      </c>
      <c r="N36" s="11" cm="1">
        <f t="array" ref="N36">_xlfn.IFS($C$13="AUD",ROUND($J36*$E$32*$C$21,2),$C$13="NZD",ROUND($J36*$E$32*$C$21,2),$C$13="USD",ROUND($J36*$E$32*$C$21,2),$C$13="SGD",ROUNDUP($J36*$E$32*$C$21,2),$C$13="MYR",ROUNDUP($J36*$E$32*$C$21,2),$C$13="PHP",ROUNDUP($J36*$E$32*$C$21,0),$C$13="THB",ROUNDUP($J36*$E$32*$C$21,0),$C$13="IDR",ROUNDUP($J36*$E$32*$C$21,-2),$C$13="KRW",ROUNDUP($J36*$E$32*$C$21,0),$C$13="JPY",ROUNDDOWN($J36*$E$32*$C$21,0),$C$13="LKR",ROUNDUP($J36*$E$32*$C$21,2))</f>
        <v>0</v>
      </c>
      <c r="O36" s="20" cm="1">
        <f t="array" ref="O36">_xlfn.IFS($C$13="AUD",ROUND($K36*$E$32*$C$21,2),$C$13="NZD",ROUND($K36*$E$32*$C$21,2),$C$13="USD",ROUND($K36*$E$32*$C$21,2),$C$13="SGD",ROUNDUP($K36*$E$32*$C$21,2),$C$13="MYR",ROUNDUP($K36*$E$32*$C$21,2),$C$13="PHP",ROUNDUP($K36*$E$32*$C$21,0),$C$13="THB",ROUNDUP($K36*$E$32*$C$21,0),$C$13="IDR",ROUNDUP($K36*$E$32*$C$21,-2),$C$13="KRW",ROUNDUP($K36*$E$32*$C$21,0),$C$13="JPY",ROUNDDOWN($K36*$E$32*$C$21,0),$C$13="LKR",ROUNDUP($K36*$E$32*$C$21,2))</f>
        <v>0</v>
      </c>
    </row>
    <row r="37" spans="2:15" ht="15.75" thickBot="1">
      <c r="B37" s="15"/>
      <c r="C37" s="15"/>
      <c r="D37" s="15"/>
      <c r="E37" s="17"/>
      <c r="F37" s="21" cm="1">
        <f t="array" ref="F37">_xlfn.IFS($C$13="AUD",ROUND($C37*$C$27,2),$C$13="NZD",ROUND($C37*$C$27,2),$C$13="USD",ROUND($C37*$C$27,2),$C$13="SGD",ROUNDUP($C37*$C$27,2),$C$13="MYR",ROUNDUP($C37*$C$27,2),$C$13="PHP",ROUNDUP($C37*$C$27,0),$C$13="THB",ROUNDUP($C37*$C$27,0),$C$13="IDR",ROUNDUP($C37*$C$27,-2),$C$13="KRW",ROUNDUP($C37*$C$27,0),$C$13="JPY",ROUNDDOWN($C37*$C$27,0),$C$13="LKR",ROUNDUP($C37*$C$27,2))</f>
        <v>0</v>
      </c>
      <c r="G37" s="30" cm="1">
        <f t="array" ref="G37">_xlfn.IFS($C$13="AUD",ROUND($D37*$C$27,2),$C$13="NZD",ROUND($D37*$C$27,2),$C$13="USD",ROUND($D37*$C$27,2),$C$13="SGD",ROUNDUP($D37*$C$27,2),$C$13="MYR",ROUNDUP($D37*$C$27,2),$C$13="PHP",ROUNDUP($D37*$C$27,0),$C$13="THB",ROUNDUP($D37*$C$27,0),$C$13="IDR",ROUNDUP($D37*$C$27,-2),$C$13="KRW",ROUNDUP($D37*$C$27,0),$C$13="JPY",ROUNDDOWN($D37*$C$27,0),$C$13="LKR",ROUNDUP($D37*$C$27,2))</f>
        <v>0</v>
      </c>
      <c r="H37" s="30" cm="1">
        <f t="array" ref="H37">_xlfn.IFS($C$13="AUD",ROUND($C37*$E$32*$C$27,2),$C$13="NZD",ROUND($C37*$E$32*$C$27,2),$C$13="USD",ROUND($C37*$E$32*$C$27,2),$C$13="SGD",ROUNDUP($C37*$E$32*$C$27,2),$C$13="MYR",ROUNDUP($C37*$E$32*$C$27,2),$C$13="PHP",ROUNDUP($C37*$E$32*$C$27,0),$C$13="THB",ROUNDUP($C37*$E$32*$C$27,0),$C$13="IDR",ROUNDUP($C37*$E$32*$C$27,-2),$C$13="KRW",ROUNDUP($C37*$E$32*$C$27,0),$C$13="JPY",ROUNDDOWN($C37*$E$32*$C$27,0),$C$13="LKR",ROUNDUP($C37*$E$32*$C$27,2))</f>
        <v>0</v>
      </c>
      <c r="I37" s="33" cm="1">
        <f t="array" ref="I37">_xlfn.IFS($C$13="AUD",ROUND($D37*$E$32*$C$27,2),$C$13="NZD",ROUND($D37*$E$32*$C$27,2),$C$13="USD",ROUND($D37*$E$32*$C$27,2),$C$13="SGD",ROUNDUP($D37*$E$32*$C$27,2),$C$13="MYR",ROUNDUP($D37*$E$32*$C$27,2),$C$13="PHP",ROUNDUP($D37*$E$32*$C$27,0),$C$13="THB",ROUNDUP($D37*$E$32*$C$27,0),$C$13="IDR",ROUNDUP($D37*$E$32*$C$27,-2),$C$13="KRW",ROUNDUP($D37*$E$32*$C$27,0),$C$13="JPY",ROUNDDOWN($D37*$E$32*$C$27,0),$C$13="LKR",ROUNDUP($D37*$E$32*$C$27,2))</f>
        <v>0</v>
      </c>
      <c r="J37" s="37">
        <f t="shared" si="0"/>
        <v>0</v>
      </c>
      <c r="K37" s="37">
        <f t="shared" si="1"/>
        <v>0</v>
      </c>
      <c r="L37" s="21" cm="1">
        <f t="array" ref="L37">_xlfn.IFS($C$13="AUD",ROUND($J37*$C$21,2),$C$13="NZD",ROUND($J37*$C$21,2),$C$13="USD",ROUND($J37*$C$21,2),$C$13="SGD",ROUNDUP($J37*$C$21,2),$C$13="MYR",ROUNDUP($J37*$C$21,2),$C$13="PHP",ROUNDUP($J37*$C$21,0),$C$13="THB",ROUNDUP($J37*$C$21,0),$C$13="IDR",ROUNDUP($J37*$C$21,-2),$C$13="KRW",ROUNDUP($J37*$C$21,0),$C$13="JPY",ROUNDDOWN($J37*$C$21,0),$C$13="LKR",ROUNDUP($J37*$C$21,2))</f>
        <v>0</v>
      </c>
      <c r="M37" s="30" cm="1">
        <f t="array" ref="M37">_xlfn.IFS($C$13="AUD",ROUND($K37*$C$21,2),$C$13="NZD",ROUND($K37*$C$21,2),$C$13="USD",ROUND($K37*$C$21,2),$C$13="SGD",ROUNDUP($K37*$C$21,2),$C$13="MYR",ROUNDUP($K37*$C$21,2),$C$13="PHP",ROUNDUP($K37*$C$21,0),$C$13="THB",ROUNDUP($K37*$C$21,0),$C$13="IDR",ROUNDUP($K37*$C$21,-2),$C$13="KRW",ROUNDUP($K37*$C$21,0),$C$13="JPY",ROUNDDOWN($K37*$C$21,0),$C$13="LKR",ROUNDUP($K37*$C$21,2))</f>
        <v>0</v>
      </c>
      <c r="N37" s="30" cm="1">
        <f t="array" ref="N37">_xlfn.IFS($C$13="AUD",ROUND($J37*$E$32*$C$21,2),$C$13="NZD",ROUND($J37*$E$32*$C$21,2),$C$13="USD",ROUND($J37*$E$32*$C$21,2),$C$13="SGD",ROUNDUP($J37*$E$32*$C$21,2),$C$13="MYR",ROUNDUP($J37*$E$32*$C$21,2),$C$13="PHP",ROUNDUP($J37*$E$32*$C$21,0),$C$13="THB",ROUNDUP($J37*$E$32*$C$21,0),$C$13="IDR",ROUNDUP($J37*$E$32*$C$21,-2),$C$13="KRW",ROUNDUP($J37*$E$32*$C$21,0),$C$13="JPY",ROUNDDOWN($J37*$E$32*$C$21,0),$C$13="LKR",ROUNDUP($J37*$E$32*$C$21,2))</f>
        <v>0</v>
      </c>
      <c r="O37" s="22" cm="1">
        <f t="array" ref="O37">_xlfn.IFS($C$13="AUD",ROUND($K37*$E$32*$C$21,2),$C$13="NZD",ROUND($K37*$E$32*$C$21,2),$C$13="USD",ROUND($K37*$E$32*$C$21,2),$C$13="SGD",ROUNDUP($K37*$E$32*$C$21,2),$C$13="MYR",ROUNDUP($K37*$E$32*$C$21,2),$C$13="PHP",ROUNDUP($K37*$E$32*$C$21,0),$C$13="THB",ROUNDUP($K37*$E$32*$C$21,0),$C$13="IDR",ROUNDUP($K37*$E$32*$C$21,-2),$C$13="KRW",ROUNDUP($K37*$E$32*$C$21,0),$C$13="JPY",ROUNDDOWN($K37*$E$32*$C$21,0),$C$13="LKR",ROUNDUP($K37*$E$32*$C$21,2))</f>
        <v>0</v>
      </c>
    </row>
  </sheetData>
  <protectedRanges>
    <protectedRange sqref="C16:D17 C23:D27 C20:D20" name="Service Provider Details_1"/>
    <protectedRange sqref="C18:D19 C21:D22" name="Service Provider Details_1_1"/>
  </protectedRanges>
  <mergeCells count="23">
    <mergeCell ref="C24:D24"/>
    <mergeCell ref="C25:D25"/>
    <mergeCell ref="B5:O5"/>
    <mergeCell ref="B6:O6"/>
    <mergeCell ref="B8:G8"/>
    <mergeCell ref="C12:D12"/>
    <mergeCell ref="C13:D13"/>
    <mergeCell ref="B29:O29"/>
    <mergeCell ref="B9:G9"/>
    <mergeCell ref="F30:I30"/>
    <mergeCell ref="L30:O30"/>
    <mergeCell ref="C20:D20"/>
    <mergeCell ref="C21:D21"/>
    <mergeCell ref="C26:D26"/>
    <mergeCell ref="C27:D27"/>
    <mergeCell ref="C18:D18"/>
    <mergeCell ref="C22:D22"/>
    <mergeCell ref="C19:D19"/>
    <mergeCell ref="B11:O11"/>
    <mergeCell ref="B15:O15"/>
    <mergeCell ref="C16:D16"/>
    <mergeCell ref="C17:D17"/>
    <mergeCell ref="C23:D23"/>
  </mergeCells>
  <conditionalFormatting sqref="P31:P37">
    <cfRule type="duplicateValues" dxfId="0" priority="1"/>
  </conditionalFormatting>
  <dataValidations count="3">
    <dataValidation type="list" allowBlank="1" showInputMessage="1" showErrorMessage="1" sqref="C17:D17" xr:uid="{17937E37-001E-46A7-84CE-C170C8164520}">
      <formula1>Month</formula1>
    </dataValidation>
    <dataValidation type="list" allowBlank="1" showInputMessage="1" showErrorMessage="1" sqref="C13" xr:uid="{88D496B9-2622-4305-B069-7A56834E6685}">
      <formula1>Currency</formula1>
    </dataValidation>
    <dataValidation type="list" allowBlank="1" showInputMessage="1" showErrorMessage="1" sqref="C12" xr:uid="{A598BFFA-0D6F-4F11-BBC4-16EB3CF2E5EC}">
      <formula1>TermBillingCycle</formula1>
    </dataValidation>
  </dataValidations>
  <hyperlinks>
    <hyperlink ref="M7" r:id="rId1" xr:uid="{93AF64F8-7D16-4F82-8820-7380D7283014}"/>
  </hyperlinks>
  <pageMargins left="0.7" right="0.7" top="0.75" bottom="0.75" header="0.3" footer="0.3"/>
  <pageSetup paperSize="9" scale="61" fitToHeight="0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I31"/>
  <sheetViews>
    <sheetView showGridLines="0" workbookViewId="0">
      <selection activeCell="C32" sqref="C32"/>
    </sheetView>
  </sheetViews>
  <sheetFormatPr defaultRowHeight="15"/>
  <cols>
    <col min="1" max="1" width="2.42578125" customWidth="1"/>
    <col min="2" max="2" width="44.42578125" customWidth="1"/>
    <col min="3" max="3" width="21.5703125" customWidth="1"/>
    <col min="4" max="4" width="23.140625" customWidth="1"/>
    <col min="5" max="5" width="12.42578125" customWidth="1"/>
    <col min="6" max="6" width="19" style="3" customWidth="1"/>
    <col min="7" max="7" width="14.140625" style="3" customWidth="1"/>
    <col min="8" max="8" width="17.28515625" style="3" customWidth="1"/>
    <col min="9" max="9" width="14.42578125" style="3" customWidth="1"/>
  </cols>
  <sheetData>
    <row r="4" spans="1:9" ht="42" customHeight="1"/>
    <row r="5" spans="1:9" ht="18">
      <c r="A5" s="1"/>
      <c r="B5" s="46" t="s">
        <v>2</v>
      </c>
      <c r="C5" s="47"/>
      <c r="D5" s="47"/>
      <c r="E5" s="47"/>
      <c r="F5" s="47"/>
      <c r="G5" s="47"/>
      <c r="H5" s="47"/>
      <c r="I5" s="47"/>
    </row>
    <row r="6" spans="1:9" ht="18">
      <c r="A6" s="1"/>
      <c r="B6" s="45" t="s">
        <v>4</v>
      </c>
      <c r="C6" s="45"/>
      <c r="D6" s="45"/>
      <c r="E6" s="45"/>
      <c r="F6" s="45"/>
      <c r="G6" s="45"/>
      <c r="H6" s="45"/>
      <c r="I6" s="45"/>
    </row>
    <row r="7" spans="1:9" ht="33.75" customHeight="1">
      <c r="A7" s="2"/>
      <c r="B7" s="65" t="s">
        <v>76</v>
      </c>
      <c r="C7" s="65"/>
      <c r="D7" s="65"/>
      <c r="E7" s="65"/>
      <c r="F7" s="65"/>
      <c r="G7" s="65"/>
      <c r="H7" s="41" t="s">
        <v>75</v>
      </c>
      <c r="I7" s="13"/>
    </row>
    <row r="8" spans="1:9">
      <c r="A8" s="2"/>
      <c r="B8" s="48" t="s">
        <v>44</v>
      </c>
      <c r="C8" s="48"/>
      <c r="D8" s="48"/>
      <c r="E8" s="48"/>
      <c r="F8" s="48"/>
      <c r="G8" s="48"/>
      <c r="H8" s="13"/>
      <c r="I8" s="13"/>
    </row>
    <row r="9" spans="1:9" s="12" customFormat="1">
      <c r="A9" s="2"/>
      <c r="B9" s="48" t="s">
        <v>77</v>
      </c>
      <c r="C9" s="48"/>
      <c r="D9" s="48"/>
      <c r="E9" s="48"/>
      <c r="F9" s="48"/>
      <c r="G9" s="48"/>
      <c r="H9" s="23"/>
      <c r="I9" s="23"/>
    </row>
    <row r="11" spans="1:9">
      <c r="B11" s="49" t="s">
        <v>20</v>
      </c>
      <c r="C11" s="42"/>
      <c r="D11" s="42"/>
      <c r="E11" s="42"/>
      <c r="F11" s="42"/>
      <c r="G11" s="42"/>
      <c r="H11" s="42"/>
      <c r="I11" s="42"/>
    </row>
    <row r="12" spans="1:9" ht="15" customHeight="1">
      <c r="B12" s="6" t="s">
        <v>46</v>
      </c>
      <c r="C12" s="52" t="s">
        <v>4</v>
      </c>
      <c r="D12" s="53"/>
      <c r="F12"/>
      <c r="G12"/>
      <c r="H12"/>
      <c r="I12"/>
    </row>
    <row r="13" spans="1:9">
      <c r="B13" s="6" t="s">
        <v>7</v>
      </c>
      <c r="C13" s="54" t="s">
        <v>8</v>
      </c>
      <c r="D13" s="55"/>
      <c r="F13"/>
      <c r="G13"/>
      <c r="H13"/>
      <c r="I13"/>
    </row>
    <row r="14" spans="1:9">
      <c r="B14" s="7"/>
      <c r="C14" s="7"/>
      <c r="D14" s="7"/>
      <c r="F14"/>
      <c r="G14"/>
      <c r="H14"/>
      <c r="I14"/>
    </row>
    <row r="15" spans="1:9">
      <c r="B15" s="49" t="s">
        <v>19</v>
      </c>
      <c r="C15" s="42"/>
      <c r="D15" s="42"/>
      <c r="E15" s="42"/>
      <c r="F15" s="42"/>
      <c r="G15" s="42"/>
      <c r="H15" s="42"/>
      <c r="I15" s="42"/>
    </row>
    <row r="16" spans="1:9" ht="30">
      <c r="B16" s="9" t="s">
        <v>43</v>
      </c>
      <c r="C16" s="50">
        <v>44764</v>
      </c>
      <c r="D16" s="51"/>
      <c r="F16"/>
      <c r="G16"/>
      <c r="H16"/>
      <c r="I16"/>
    </row>
    <row r="17" spans="2:9">
      <c r="B17" s="9" t="s">
        <v>25</v>
      </c>
      <c r="C17" s="50" t="s">
        <v>34</v>
      </c>
      <c r="D17" s="51"/>
      <c r="F17"/>
      <c r="G17"/>
      <c r="H17"/>
      <c r="I17"/>
    </row>
    <row r="18" spans="2:9">
      <c r="B18" s="9" t="s">
        <v>41</v>
      </c>
      <c r="C18" s="43">
        <f>$C$16-DAY($C$16)+1</f>
        <v>44743</v>
      </c>
      <c r="D18" s="44"/>
      <c r="F18"/>
      <c r="G18"/>
      <c r="H18"/>
      <c r="I18"/>
    </row>
    <row r="19" spans="2:9">
      <c r="B19" s="9" t="s">
        <v>42</v>
      </c>
      <c r="C19" s="43">
        <f>$C$16-DAY($C$16)+C20</f>
        <v>44773</v>
      </c>
      <c r="D19" s="44"/>
      <c r="F19"/>
      <c r="G19"/>
      <c r="H19"/>
      <c r="I19"/>
    </row>
    <row r="20" spans="2:9">
      <c r="B20" s="14" t="s">
        <v>40</v>
      </c>
      <c r="C20" s="58">
        <f>VLOOKUP(C17,FormValidation!C2:D13,2,0)</f>
        <v>31</v>
      </c>
      <c r="D20" s="58"/>
      <c r="F20"/>
      <c r="G20"/>
      <c r="H20"/>
      <c r="I20"/>
    </row>
    <row r="21" spans="2:9">
      <c r="B21" s="14" t="s">
        <v>58</v>
      </c>
      <c r="C21" s="56">
        <f>_xlfn.DAYS(C19,C16)+1</f>
        <v>10</v>
      </c>
      <c r="D21" s="56"/>
      <c r="F21"/>
      <c r="G21"/>
      <c r="H21"/>
      <c r="I21"/>
    </row>
    <row r="22" spans="2:9">
      <c r="B22" s="14" t="s">
        <v>22</v>
      </c>
      <c r="C22" s="57">
        <f>C21/C20</f>
        <v>0.32258064516129031</v>
      </c>
      <c r="D22" s="57"/>
      <c r="F22"/>
      <c r="G22"/>
      <c r="H22"/>
      <c r="I22"/>
    </row>
    <row r="23" spans="2:9">
      <c r="B23" s="7"/>
      <c r="C23" s="7"/>
      <c r="D23" s="7"/>
      <c r="E23" s="5"/>
      <c r="F23" s="8"/>
      <c r="G23" s="8"/>
      <c r="H23" s="8"/>
      <c r="I23" s="8"/>
    </row>
    <row r="24" spans="2:9" ht="15.75" thickBot="1">
      <c r="B24" s="42" t="s">
        <v>23</v>
      </c>
      <c r="C24" s="42"/>
      <c r="D24" s="42"/>
      <c r="E24" s="42"/>
      <c r="F24" s="42"/>
      <c r="G24" s="42"/>
      <c r="H24" s="42"/>
      <c r="I24" s="42"/>
    </row>
    <row r="25" spans="2:9" s="4" customFormat="1" ht="30">
      <c r="B25" s="10" t="s">
        <v>0</v>
      </c>
      <c r="C25" s="10" t="s">
        <v>52</v>
      </c>
      <c r="D25" s="10" t="s">
        <v>53</v>
      </c>
      <c r="E25" s="16" t="s">
        <v>24</v>
      </c>
      <c r="F25" s="18" t="s">
        <v>54</v>
      </c>
      <c r="G25" s="18" t="s">
        <v>55</v>
      </c>
      <c r="H25" s="18" t="s">
        <v>56</v>
      </c>
      <c r="I25" s="18" t="s">
        <v>57</v>
      </c>
    </row>
    <row r="26" spans="2:9">
      <c r="B26" s="24" t="s">
        <v>49</v>
      </c>
      <c r="C26" s="24">
        <v>4.95</v>
      </c>
      <c r="D26" s="24">
        <v>5.5</v>
      </c>
      <c r="E26" s="25">
        <v>10</v>
      </c>
      <c r="F26" s="26" cm="1">
        <f t="array" ref="F26">_xlfn.IFS($C$13="AUD",ROUND($C26*$C$22,2),$C$13="NZD",ROUND($C26*$C$22,2),$C$13="USD",ROUND($C26*$C$22,2),$C$13="SGD",ROUNDUP($C26*$C$22,2),$C$13="MYR",ROUNDUP($C26*$C$22,2),$C$13="PHP",ROUNDUP($C26*$C$22,0),$C$13="THB",ROUNDUP($C26*$C$22,0),$C$13="IDR",ROUNDUP($C26*$C$22,-2),$C$13="KRW",ROUNDUP($C26*$C$22,0),$C$13="JPY",ROUNDDOWN($C26*$C$22,0),$C$13="LKR",ROUNDUP($C26*$C$22,2))</f>
        <v>1.6</v>
      </c>
      <c r="G26" s="26" cm="1">
        <f t="array" ref="G26">_xlfn.IFS($C$13="AUD",ROUND($D26*$C$22,2),$C$13="NZD",ROUND($D26*$C$22,2),$C$13="USD",ROUND($D26*$C$22,2),$C$13="SGD",ROUNDUP($D26*$C$22,2),$C$13="MYR",ROUNDUP($D26*$C$22,2),$C$13="PHP",ROUNDUP($D26*$C$22,0),$C$13="THB",ROUNDUP($D26*$C$22,0),$C$13="IDR",ROUNDUP($D26*$C$22,-2),$C$13="KRW",ROUNDUP($D26*$C$22,0),$C$13="JPY",ROUNDDOWN($D26*$C$22,0),$C$13="LKR",ROUNDUP($D26*$C$22,2))</f>
        <v>1.77</v>
      </c>
      <c r="H26" s="26" cm="1">
        <f t="array" ref="H26">_xlfn.IFS($C$13="AUD",ROUND($C26*E26*$C$22,2),$C$13="NZD",ROUND($C26*E26*$C$22,2),$C$13="USD",ROUND($C26*E26*$C$22,2),$C$13="SGD",ROUNDUP($C26*E26*$C$22,2),$C$13="MYR",ROUNDUP($C26*E26*$C$22,2),$C$13="PHP",ROUNDUP($C26*E26*$C$22,0),$C$13="THB",ROUNDUP($C26*E26*$C$22,0),$C$13="IDR",ROUNDUP($C26*E26*$C$22,-2),$C$13="KRW",ROUNDUP($C26*E26*$C$22,0),$C$13="JPY",ROUNDDOWN($C26*E26*$C$22,0),$C$13="LKR",ROUNDUP($C26*E26*$C$22,2))</f>
        <v>15.97</v>
      </c>
      <c r="I26" s="26" cm="1">
        <f t="array" ref="I26">_xlfn.IFS($C$13="AUD",ROUND($D26*E26*$C$22,2),$C$13="NZD",ROUND($D26*E26*$C$22,2),$C$13="USD",ROUND($D26*E26*$C$22,2),$C$13="SGD",ROUNDUP($D26*E26*$C$22,2),$C$13="MYR",ROUNDUP($D26*E26*$C$22,2),$C$13="PHP",ROUNDUP($D26*E26*$C$22,0),$C$13="THB",ROUNDUP($D26*E26*$C$22,0),$C$13="IDR",ROUNDUP($D26*E26*$C$22,-2),$C$13="KRW",ROUNDUP($D26*E26*$C$22,0),$C$13="JPY",ROUNDDOWN($D26*E26*$C$22,0),$C$13="LKR",ROUNDUP($D26*E26*$C$22,2))</f>
        <v>17.739999999999998</v>
      </c>
    </row>
    <row r="27" spans="2:9">
      <c r="B27" s="15"/>
      <c r="C27" s="15"/>
      <c r="D27" s="15"/>
      <c r="E27" s="17"/>
      <c r="F27" s="19" cm="1">
        <f t="array" ref="F27">_xlfn.IFS($C$13="AUD",ROUND($C27*$C$22,2),$C$13="NZD",ROUND($C27*$C$22,2),$C$13="USD",ROUND($C27*$C$22,2),$C$13="SGD",ROUNDUP($C27*$C$22,2),$C$13="MYR",ROUNDUP($C27*$C$22,2),$C$13="PHP",ROUNDUP($C27*$C$22,0),$C$13="THB",ROUNDUP($C27*$C$22,0),$C$13="IDR",ROUNDUP($C27*$C$22,-2),$C$13="KRW",ROUNDUP($C27*$C$22,0),$C$13="JPY",ROUNDDOWN($C27*$C$22,0),$C$13="LKR",ROUNDUP($C27*$C$22,2))</f>
        <v>0</v>
      </c>
      <c r="G27" s="19" cm="1">
        <f t="array" ref="G27">_xlfn.IFS($C$13="AUD",ROUND($D27*$C$22,2),$C$13="NZD",ROUND($D27*$C$22,2),$C$13="USD",ROUND($D27*$C$22,2),$C$13="SGD",ROUNDUP($D27*$C$22,2),$C$13="MYR",ROUNDUP($D27*$C$22,2),$C$13="PHP",ROUNDUP($D27*$C$22,0),$C$13="THB",ROUNDUP($D27*$C$22,0),$C$13="IDR",ROUNDUP($D27*$C$22,-2),$C$13="KRW",ROUNDUP($D27*$C$22,0),$C$13="JPY",ROUNDDOWN($D27*$C$22,0),$C$13="LKR",ROUNDUP($D27*$C$22,2))</f>
        <v>0</v>
      </c>
      <c r="H27" s="19" cm="1">
        <f t="array" ref="H27">_xlfn.IFS($C$13="AUD",ROUND($C27*E27*$C$22,2),$C$13="NZD",ROUND($C27*E27*$C$22,2),$C$13="USD",ROUND($C27*E27*$C$22,2),$C$13="SGD",ROUNDUP($C27*E27*$C$22,2),$C$13="MYR",ROUNDUP($C27*E27*$C$22,2),$C$13="PHP",ROUNDUP($C27*E27*$C$22,0),$C$13="THB",ROUNDUP($C27*E27*$C$22,0),$C$13="IDR",ROUNDUP($C27*E27*$C$22,-2),$C$13="KRW",ROUNDUP($C27*E27*$C$22,0),$C$13="JPY",ROUNDDOWN($C27*E27*$C$22,0),$C$13="LKR",ROUNDUP($C27*E27*$C$22,2))</f>
        <v>0</v>
      </c>
      <c r="I27" s="19" cm="1">
        <f t="array" ref="I27">_xlfn.IFS($C$13="AUD",ROUND($D27*E27*$C$22,2),$C$13="NZD",ROUND($D27*E27*$C$22,2),$C$13="USD",ROUND($D27*E27*$C$22,2),$C$13="SGD",ROUNDUP($D27*E27*$C$22,2),$C$13="MYR",ROUNDUP($D27*E27*$C$22,2),$C$13="PHP",ROUNDUP($D27*E27*$C$22,0),$C$13="THB",ROUNDUP($D27*E27*$C$22,0),$C$13="IDR",ROUNDUP($D27*E27*$C$22,-2),$C$13="KRW",ROUNDUP($D27*E27*$C$22,0),$C$13="JPY",ROUNDDOWN($D27*E27*$C$22,0),$C$13="LKR",ROUNDUP($D27*E27*$C$22,2))</f>
        <v>0</v>
      </c>
    </row>
    <row r="28" spans="2:9">
      <c r="B28" s="15"/>
      <c r="C28" s="15"/>
      <c r="D28" s="15"/>
      <c r="E28" s="17"/>
      <c r="F28" s="19" cm="1">
        <f t="array" ref="F28">_xlfn.IFS($C$13="AUD",ROUND($C28*$C$22,2),$C$13="NZD",ROUND($C28*$C$22,2),$C$13="USD",ROUND($C28*$C$22,2),$C$13="SGD",ROUNDUP($C28*$C$22,2),$C$13="MYR",ROUNDUP($C28*$C$22,2),$C$13="PHP",ROUNDUP($C28*$C$22,0),$C$13="THB",ROUNDUP($C28*$C$22,0),$C$13="IDR",ROUNDUP($C28*$C$22,-2),$C$13="KRW",ROUNDUP($C28*$C$22,0),$C$13="JPY",ROUNDDOWN($C28*$C$22,0),$C$13="LKR",ROUNDUP($C28*$C$22,2))</f>
        <v>0</v>
      </c>
      <c r="G28" s="19" cm="1">
        <f t="array" ref="G28">_xlfn.IFS($C$13="AUD",ROUND($D28*$C$22,2),$C$13="NZD",ROUND($D28*$C$22,2),$C$13="USD",ROUND($D28*$C$22,2),$C$13="SGD",ROUNDUP($D28*$C$22,2),$C$13="MYR",ROUNDUP($D28*$C$22,2),$C$13="PHP",ROUNDUP($D28*$C$22,0),$C$13="THB",ROUNDUP($D28*$C$22,0),$C$13="IDR",ROUNDUP($D28*$C$22,-2),$C$13="KRW",ROUNDUP($D28*$C$22,0),$C$13="JPY",ROUNDDOWN($D28*$C$22,0),$C$13="LKR",ROUNDUP($D28*$C$22,2))</f>
        <v>0</v>
      </c>
      <c r="H28" s="19" cm="1">
        <f t="array" ref="H28">_xlfn.IFS($C$13="AUD",ROUND($C28*E28*$C$22,2),$C$13="NZD",ROUND($C28*E28*$C$22,2),$C$13="USD",ROUND($C28*E28*$C$22,2),$C$13="SGD",ROUNDUP($C28*E28*$C$22,2),$C$13="MYR",ROUNDUP($C28*E28*$C$22,2),$C$13="PHP",ROUNDUP($C28*E28*$C$22,0),$C$13="THB",ROUNDUP($C28*E28*$C$22,0),$C$13="IDR",ROUNDUP($C28*E28*$C$22,-2),$C$13="KRW",ROUNDUP($C28*E28*$C$22,0),$C$13="JPY",ROUNDDOWN($C28*E28*$C$22,0),$C$13="LKR",ROUNDUP($C28*E28*$C$22,2))</f>
        <v>0</v>
      </c>
      <c r="I28" s="19" cm="1">
        <f t="array" ref="I28">_xlfn.IFS($C$13="AUD",ROUND($D28*E28*$C$22,2),$C$13="NZD",ROUND($D28*E28*$C$22,2),$C$13="USD",ROUND($D28*E28*$C$22,2),$C$13="SGD",ROUNDUP($D28*E28*$C$22,2),$C$13="MYR",ROUNDUP($D28*E28*$C$22,2),$C$13="PHP",ROUNDUP($D28*E28*$C$22,0),$C$13="THB",ROUNDUP($D28*E28*$C$22,0),$C$13="IDR",ROUNDUP($D28*E28*$C$22,-2),$C$13="KRW",ROUNDUP($D28*E28*$C$22,0),$C$13="JPY",ROUNDDOWN($D28*E28*$C$22,0),$C$13="LKR",ROUNDUP($D28*E28*$C$22,2))</f>
        <v>0</v>
      </c>
    </row>
    <row r="29" spans="2:9">
      <c r="B29" s="15"/>
      <c r="C29" s="15"/>
      <c r="D29" s="15"/>
      <c r="E29" s="17"/>
      <c r="F29" s="19" cm="1">
        <f t="array" ref="F29">_xlfn.IFS($C$13="AUD",ROUND($C29*$C$22,2),$C$13="NZD",ROUND($C29*$C$22,2),$C$13="USD",ROUND($C29*$C$22,2),$C$13="SGD",ROUNDUP($C29*$C$22,2),$C$13="MYR",ROUNDUP($C29*$C$22,2),$C$13="PHP",ROUNDUP($C29*$C$22,0),$C$13="THB",ROUNDUP($C29*$C$22,0),$C$13="IDR",ROUNDUP($C29*$C$22,-2),$C$13="KRW",ROUNDUP($C29*$C$22,0),$C$13="JPY",ROUNDDOWN($C29*$C$22,0),$C$13="LKR",ROUNDUP($C29*$C$22,2))</f>
        <v>0</v>
      </c>
      <c r="G29" s="19" cm="1">
        <f t="array" ref="G29">_xlfn.IFS($C$13="AUD",ROUND($D29*$C$22,2),$C$13="NZD",ROUND($D29*$C$22,2),$C$13="USD",ROUND($D29*$C$22,2),$C$13="SGD",ROUNDUP($D29*$C$22,2),$C$13="MYR",ROUNDUP($D29*$C$22,2),$C$13="PHP",ROUNDUP($D29*$C$22,0),$C$13="THB",ROUNDUP($D29*$C$22,0),$C$13="IDR",ROUNDUP($D29*$C$22,-2),$C$13="KRW",ROUNDUP($D29*$C$22,0),$C$13="JPY",ROUNDDOWN($D29*$C$22,0),$C$13="LKR",ROUNDUP($D29*$C$22,2))</f>
        <v>0</v>
      </c>
      <c r="H29" s="19" cm="1">
        <f t="array" ref="H29">_xlfn.IFS($C$13="AUD",ROUND($C29*E29*$C$22,2),$C$13="NZD",ROUND($C29*E29*$C$22,2),$C$13="USD",ROUND($C29*E29*$C$22,2),$C$13="SGD",ROUNDUP($C29*E29*$C$22,2),$C$13="MYR",ROUNDUP($C29*E29*$C$22,2),$C$13="PHP",ROUNDUP($C29*E29*$C$22,0),$C$13="THB",ROUNDUP($C29*E29*$C$22,0),$C$13="IDR",ROUNDUP($C29*E29*$C$22,-2),$C$13="KRW",ROUNDUP($C29*E29*$C$22,0),$C$13="JPY",ROUNDDOWN($C29*E29*$C$22,0),$C$13="LKR",ROUNDUP($C29*E29*$C$22,2))</f>
        <v>0</v>
      </c>
      <c r="I29" s="19" cm="1">
        <f t="array" ref="I29">_xlfn.IFS($C$13="AUD",ROUND($D29*E29*$C$22,2),$C$13="NZD",ROUND($D29*E29*$C$22,2),$C$13="USD",ROUND($D29*E29*$C$22,2),$C$13="SGD",ROUNDUP($D29*E29*$C$22,2),$C$13="MYR",ROUNDUP($D29*E29*$C$22,2),$C$13="PHP",ROUNDUP($D29*E29*$C$22,0),$C$13="THB",ROUNDUP($D29*E29*$C$22,0),$C$13="IDR",ROUNDUP($D29*E29*$C$22,-2),$C$13="KRW",ROUNDUP($D29*E29*$C$22,0),$C$13="JPY",ROUNDDOWN($D29*E29*$C$22,0),$C$13="LKR",ROUNDUP($D29*E29*$C$22,2))</f>
        <v>0</v>
      </c>
    </row>
    <row r="30" spans="2:9">
      <c r="B30" s="15"/>
      <c r="C30" s="15"/>
      <c r="D30" s="15"/>
      <c r="E30" s="17"/>
      <c r="F30" s="19" cm="1">
        <f t="array" ref="F30">_xlfn.IFS($C$13="AUD",ROUND($C30*$C$22,2),$C$13="NZD",ROUND($C30*$C$22,2),$C$13="USD",ROUND($C30*$C$22,2),$C$13="SGD",ROUNDUP($C30*$C$22,2),$C$13="MYR",ROUNDUP($C30*$C$22,2),$C$13="PHP",ROUNDUP($C30*$C$22,0),$C$13="THB",ROUNDUP($C30*$C$22,0),$C$13="IDR",ROUNDUP($C30*$C$22,-2),$C$13="KRW",ROUNDUP($C30*$C$22,0),$C$13="JPY",ROUNDDOWN($C30*$C$22,0),$C$13="LKR",ROUNDUP($C30*$C$22,2))</f>
        <v>0</v>
      </c>
      <c r="G30" s="19" cm="1">
        <f t="array" ref="G30">_xlfn.IFS($C$13="AUD",ROUND($D30*$C$22,2),$C$13="NZD",ROUND($D30*$C$22,2),$C$13="USD",ROUND($D30*$C$22,2),$C$13="SGD",ROUNDUP($D30*$C$22,2),$C$13="MYR",ROUNDUP($D30*$C$22,2),$C$13="PHP",ROUNDUP($D30*$C$22,0),$C$13="THB",ROUNDUP($D30*$C$22,0),$C$13="IDR",ROUNDUP($D30*$C$22,-2),$C$13="KRW",ROUNDUP($D30*$C$22,0),$C$13="JPY",ROUNDDOWN($D30*$C$22,0),$C$13="LKR",ROUNDUP($D30*$C$22,2))</f>
        <v>0</v>
      </c>
      <c r="H30" s="19" cm="1">
        <f t="array" ref="H30">_xlfn.IFS($C$13="AUD",ROUND($C30*E30*$C$22,2),$C$13="NZD",ROUND($C30*E30*$C$22,2),$C$13="USD",ROUND($C30*E30*$C$22,2),$C$13="SGD",ROUNDUP($C30*E30*$C$22,2),$C$13="MYR",ROUNDUP($C30*E30*$C$22,2),$C$13="PHP",ROUNDUP($C30*E30*$C$22,0),$C$13="THB",ROUNDUP($C30*E30*$C$22,0),$C$13="IDR",ROUNDUP($C30*E30*$C$22,-2),$C$13="KRW",ROUNDUP($C30*E30*$C$22,0),$C$13="JPY",ROUNDDOWN($C30*E30*$C$22,0),$C$13="LKR",ROUNDUP($C30*E30*$C$22,2))</f>
        <v>0</v>
      </c>
      <c r="I30" s="19" cm="1">
        <f t="array" ref="I30">_xlfn.IFS($C$13="AUD",ROUND($D30*E30*$C$22,2),$C$13="NZD",ROUND($D30*E30*$C$22,2),$C$13="USD",ROUND($D30*E30*$C$22,2),$C$13="SGD",ROUNDUP($D30*E30*$C$22,2),$C$13="MYR",ROUNDUP($D30*E30*$C$22,2),$C$13="PHP",ROUNDUP($D30*E30*$C$22,0),$C$13="THB",ROUNDUP($D30*E30*$C$22,0),$C$13="IDR",ROUNDUP($D30*E30*$C$22,-2),$C$13="KRW",ROUNDUP($D30*E30*$C$22,0),$C$13="JPY",ROUNDDOWN($D30*E30*$C$22,0),$C$13="LKR",ROUNDUP($D30*E30*$C$22,2))</f>
        <v>0</v>
      </c>
    </row>
    <row r="31" spans="2:9">
      <c r="B31" s="15"/>
      <c r="C31" s="15"/>
      <c r="D31" s="15"/>
      <c r="E31" s="17"/>
      <c r="F31" s="19" cm="1">
        <f t="array" ref="F31">_xlfn.IFS($C$13="AUD",ROUND($C31*$C$22,2),$C$13="NZD",ROUND($C31*$C$22,2),$C$13="USD",ROUND($C31*$C$22,2),$C$13="SGD",ROUNDUP($C31*$C$22,2),$C$13="MYR",ROUNDUP($C31*$C$22,2),$C$13="PHP",ROUNDUP($C31*$C$22,0),$C$13="THB",ROUNDUP($C31*$C$22,0),$C$13="IDR",ROUNDUP($C31*$C$22,-2),$C$13="KRW",ROUNDUP($C31*$C$22,0),$C$13="JPY",ROUNDDOWN($C31*$C$22,0),$C$13="LKR",ROUNDUP($C31*$C$22,2))</f>
        <v>0</v>
      </c>
      <c r="G31" s="19" cm="1">
        <f t="array" ref="G31">_xlfn.IFS($C$13="AUD",ROUND($D31*$C$22,2),$C$13="NZD",ROUND($D31*$C$22,2),$C$13="USD",ROUND($D31*$C$22,2),$C$13="SGD",ROUNDUP($D31*$C$22,2),$C$13="MYR",ROUNDUP($D31*$C$22,2),$C$13="PHP",ROUNDUP($D31*$C$22,0),$C$13="THB",ROUNDUP($D31*$C$22,0),$C$13="IDR",ROUNDUP($D31*$C$22,-2),$C$13="KRW",ROUNDUP($D31*$C$22,0),$C$13="JPY",ROUNDDOWN($D31*$C$22,0),$C$13="LKR",ROUNDUP($D31*$C$22,2))</f>
        <v>0</v>
      </c>
      <c r="H31" s="19" cm="1">
        <f t="array" ref="H31">_xlfn.IFS($C$13="AUD",ROUND($C31*E31*$C$22,2),$C$13="NZD",ROUND($C31*E31*$C$22,2),$C$13="USD",ROUND($C31*E31*$C$22,2),$C$13="SGD",ROUNDUP($C31*E31*$C$22,2),$C$13="MYR",ROUNDUP($C31*E31*$C$22,2),$C$13="PHP",ROUNDUP($C31*E31*$C$22,0),$C$13="THB",ROUNDUP($C31*E31*$C$22,0),$C$13="IDR",ROUNDUP($C31*E31*$C$22,-2),$C$13="KRW",ROUNDUP($C31*E31*$C$22,0),$C$13="JPY",ROUNDDOWN($C31*E31*$C$22,0),$C$13="LKR",ROUNDUP($C31*E31*$C$22,2))</f>
        <v>0</v>
      </c>
      <c r="I31" s="19" cm="1">
        <f t="array" ref="I31">_xlfn.IFS($C$13="AUD",ROUND($D31*E31*$C$22,2),$C$13="NZD",ROUND($D31*E31*$C$22,2),$C$13="USD",ROUND($D31*E31*$C$22,2),$C$13="SGD",ROUNDUP($D31*E31*$C$22,2),$C$13="MYR",ROUNDUP($D31*E31*$C$22,2),$C$13="PHP",ROUNDUP($D31*E31*$C$22,0),$C$13="THB",ROUNDUP($D31*E31*$C$22,0),$C$13="IDR",ROUNDUP($D31*E31*$C$22,-2),$C$13="KRW",ROUNDUP($D31*E31*$C$22,0),$C$13="JPY",ROUNDDOWN($D31*E31*$C$22,0),$C$13="LKR",ROUNDUP($D31*E31*$C$22,2))</f>
        <v>0</v>
      </c>
    </row>
  </sheetData>
  <protectedRanges>
    <protectedRange sqref="C16:D22" name="Service Provider Details_1"/>
  </protectedRanges>
  <mergeCells count="17">
    <mergeCell ref="B9:G9"/>
    <mergeCell ref="B24:I24"/>
    <mergeCell ref="C19:D19"/>
    <mergeCell ref="B6:I6"/>
    <mergeCell ref="B5:I5"/>
    <mergeCell ref="B8:G8"/>
    <mergeCell ref="B11:I11"/>
    <mergeCell ref="B15:I15"/>
    <mergeCell ref="C16:D16"/>
    <mergeCell ref="C12:D12"/>
    <mergeCell ref="C13:D13"/>
    <mergeCell ref="C18:D18"/>
    <mergeCell ref="C21:D21"/>
    <mergeCell ref="C22:D22"/>
    <mergeCell ref="C17:D17"/>
    <mergeCell ref="C20:D20"/>
    <mergeCell ref="B7:G7"/>
  </mergeCells>
  <phoneticPr fontId="23" type="noConversion"/>
  <conditionalFormatting sqref="J25:J31">
    <cfRule type="duplicateValues" dxfId="1" priority="53"/>
  </conditionalFormatting>
  <dataValidations count="2">
    <dataValidation type="list" allowBlank="1" showInputMessage="1" showErrorMessage="1" sqref="C13" xr:uid="{B0F98C39-6983-41C1-AB6A-400B7ADF6D20}">
      <formula1>Currency</formula1>
    </dataValidation>
    <dataValidation type="list" allowBlank="1" showInputMessage="1" showErrorMessage="1" sqref="C17:D17" xr:uid="{ABCDB6C6-0408-45CB-85C8-565768502037}">
      <formula1>Month</formula1>
    </dataValidation>
  </dataValidations>
  <hyperlinks>
    <hyperlink ref="H7" r:id="rId1" xr:uid="{EAB45CC3-F3FA-4B0B-8C63-F8A3D0D5D298}"/>
  </hyperlinks>
  <pageMargins left="0.7" right="0.7" top="0.75" bottom="0.75" header="0.3" footer="0.3"/>
  <pageSetup paperSize="9" scale="61" fitToHeight="0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B7954-0583-4D95-9CC3-7A16B8989769}">
  <dimension ref="A1:D13"/>
  <sheetViews>
    <sheetView workbookViewId="0">
      <selection activeCell="H5" sqref="H5"/>
    </sheetView>
  </sheetViews>
  <sheetFormatPr defaultRowHeight="15"/>
  <cols>
    <col min="1" max="1" width="18.85546875" bestFit="1" customWidth="1"/>
    <col min="3" max="3" width="10.85546875" bestFit="1" customWidth="1"/>
    <col min="4" max="4" width="13.7109375" bestFit="1" customWidth="1"/>
  </cols>
  <sheetData>
    <row r="1" spans="1:4">
      <c r="A1" t="s">
        <v>3</v>
      </c>
      <c r="B1" t="s">
        <v>1</v>
      </c>
      <c r="C1" t="s">
        <v>26</v>
      </c>
      <c r="D1" t="s">
        <v>27</v>
      </c>
    </row>
    <row r="2" spans="1:4">
      <c r="A2" t="s">
        <v>5</v>
      </c>
      <c r="B2" t="s">
        <v>8</v>
      </c>
      <c r="C2" t="s">
        <v>28</v>
      </c>
      <c r="D2">
        <v>31</v>
      </c>
    </row>
    <row r="3" spans="1:4">
      <c r="A3" t="s">
        <v>6</v>
      </c>
      <c r="B3" t="s">
        <v>15</v>
      </c>
      <c r="C3" t="s">
        <v>29</v>
      </c>
      <c r="D3">
        <v>28</v>
      </c>
    </row>
    <row r="4" spans="1:4">
      <c r="B4" t="s">
        <v>17</v>
      </c>
      <c r="C4" t="s">
        <v>30</v>
      </c>
      <c r="D4">
        <v>31</v>
      </c>
    </row>
    <row r="5" spans="1:4">
      <c r="B5" t="s">
        <v>16</v>
      </c>
      <c r="C5" t="s">
        <v>31</v>
      </c>
      <c r="D5">
        <v>30</v>
      </c>
    </row>
    <row r="6" spans="1:4">
      <c r="B6" t="s">
        <v>18</v>
      </c>
      <c r="C6" t="s">
        <v>32</v>
      </c>
      <c r="D6">
        <v>31</v>
      </c>
    </row>
    <row r="7" spans="1:4">
      <c r="B7" t="s">
        <v>12</v>
      </c>
      <c r="C7" t="s">
        <v>33</v>
      </c>
      <c r="D7">
        <v>30</v>
      </c>
    </row>
    <row r="8" spans="1:4">
      <c r="B8" t="s">
        <v>9</v>
      </c>
      <c r="C8" t="s">
        <v>34</v>
      </c>
      <c r="D8">
        <v>31</v>
      </c>
    </row>
    <row r="9" spans="1:4">
      <c r="B9" t="s">
        <v>13</v>
      </c>
      <c r="C9" t="s">
        <v>35</v>
      </c>
      <c r="D9">
        <v>31</v>
      </c>
    </row>
    <row r="10" spans="1:4">
      <c r="B10" t="s">
        <v>11</v>
      </c>
      <c r="C10" t="s">
        <v>36</v>
      </c>
      <c r="D10">
        <v>30</v>
      </c>
    </row>
    <row r="11" spans="1:4">
      <c r="B11" t="s">
        <v>14</v>
      </c>
      <c r="C11" t="s">
        <v>37</v>
      </c>
      <c r="D11">
        <v>31</v>
      </c>
    </row>
    <row r="12" spans="1:4">
      <c r="B12" t="s">
        <v>10</v>
      </c>
      <c r="C12" t="s">
        <v>38</v>
      </c>
      <c r="D12">
        <v>30</v>
      </c>
    </row>
    <row r="13" spans="1:4">
      <c r="C13" t="s">
        <v>39</v>
      </c>
      <c r="D13">
        <v>31</v>
      </c>
    </row>
  </sheetData>
  <sortState xmlns:xlrd2="http://schemas.microsoft.com/office/spreadsheetml/2017/richdata2" ref="R3:R13">
    <sortCondition ref="R3:R13"/>
  </sortState>
  <phoneticPr fontId="24" type="noConversion"/>
  <pageMargins left="0.7" right="0.7" top="0.75" bottom="0.75" header="0.3" footer="0.3"/>
  <pageSetup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07FF733DF23D4598E9D92409305DEA" ma:contentTypeVersion="6" ma:contentTypeDescription="Create a new document." ma:contentTypeScope="" ma:versionID="0ce6539f947131ff949abac6779e28e8">
  <xsd:schema xmlns:xsd="http://www.w3.org/2001/XMLSchema" xmlns:xs="http://www.w3.org/2001/XMLSchema" xmlns:p="http://schemas.microsoft.com/office/2006/metadata/properties" xmlns:ns2="85358be4-0306-418e-ba25-f6a8ec8e17f5" targetNamespace="http://schemas.microsoft.com/office/2006/metadata/properties" ma:root="true" ma:fieldsID="d5e7adea7d88b959e66f7fa1089b5cf5" ns2:_="">
    <xsd:import namespace="85358be4-0306-418e-ba25-f6a8ec8e17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EventHashCode" minOccurs="0"/>
                <xsd:element ref="ns2:MediaServiceGenerationTime" minOccurs="0"/>
                <xsd:element ref="ns2:MediaServiceAutoTag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358be4-0306-418e-ba25-f6a8ec8e17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1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E83DCC-0FFB-408A-9921-A0B833FDD4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358be4-0306-418e-ba25-f6a8ec8e17f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43AFD5-A4FD-4A0D-B232-C75DDA8F59F6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85358be4-0306-418e-ba25-f6a8ec8e17f5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8156A6A-06E4-4CED-80F6-65E199144B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AnnualTermCalculator</vt:lpstr>
      <vt:lpstr>MonthlyTermCalculator</vt:lpstr>
      <vt:lpstr>FormValidation</vt:lpstr>
      <vt:lpstr>Currency</vt:lpstr>
      <vt:lpstr>Month</vt:lpstr>
      <vt:lpstr>TermBillingCycle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Jye Yau Wong</dc:creator>
  <cp:keywords/>
  <dc:description/>
  <cp:lastModifiedBy>Tash Robb</cp:lastModifiedBy>
  <cp:revision/>
  <dcterms:created xsi:type="dcterms:W3CDTF">2018-05-15T01:20:16Z</dcterms:created>
  <dcterms:modified xsi:type="dcterms:W3CDTF">2022-07-24T23:26:29Z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0x0101009F07FF733DF23D4598E9D92409305DEA</vt:lpwstr>
  </property>
  <property fmtid="{D5CDD505-2E9C-101B-9397-08002B2CF9AE}" pid="3" name="AuthorIds_UIVersion_2560">
    <vt:lpwstr>67</vt:lpwstr>
  </property>
</Properties>
</file>